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codeName="ThisWorkbook"/>
  <mc:AlternateContent xmlns:mc="http://schemas.openxmlformats.org/markup-compatibility/2006">
    <mc:Choice Requires="x15">
      <x15ac:absPath xmlns:x15ac="http://schemas.microsoft.com/office/spreadsheetml/2010/11/ac" url="C:\Users\Robert\Documents\NPFC &amp; COMDT 7310 Instructions\"/>
    </mc:Choice>
  </mc:AlternateContent>
  <xr:revisionPtr revIDLastSave="0" documentId="13_ncr:1_{C4B9C955-579E-455A-944D-6C91CC63D54B}" xr6:coauthVersionLast="46" xr6:coauthVersionMax="46" xr10:uidLastSave="{00000000-0000-0000-0000-000000000000}"/>
  <bookViews>
    <workbookView xWindow="-120" yWindow="-120" windowWidth="25440" windowHeight="15390" tabRatio="588" activeTab="5" xr2:uid="{00000000-000D-0000-FFFF-FFFF00000000}"/>
  </bookViews>
  <sheets>
    <sheet name="User's Guide" sheetId="42" r:id="rId1"/>
    <sheet name="Project_Summary" sheetId="43" r:id="rId2"/>
    <sheet name="Daily Summary" sheetId="39" r:id="rId3"/>
    <sheet name="day1" sheetId="44" r:id="rId4"/>
    <sheet name="day2" sheetId="13" r:id="rId5"/>
    <sheet name="day3" sheetId="12" r:id="rId6"/>
    <sheet name="day4" sheetId="11" r:id="rId7"/>
    <sheet name="day5" sheetId="10" r:id="rId8"/>
    <sheet name="day6" sheetId="9" r:id="rId9"/>
    <sheet name="day7" sheetId="14" r:id="rId10"/>
    <sheet name="day8" sheetId="38" r:id="rId11"/>
    <sheet name="day9" sheetId="37" r:id="rId12"/>
    <sheet name="day10" sheetId="36" r:id="rId13"/>
    <sheet name="day11" sheetId="35" r:id="rId14"/>
    <sheet name="day12" sheetId="34" r:id="rId15"/>
    <sheet name="day13" sheetId="33" r:id="rId16"/>
    <sheet name="day14" sheetId="32" r:id="rId17"/>
    <sheet name="day15" sheetId="31" r:id="rId18"/>
    <sheet name="day16" sheetId="30" r:id="rId19"/>
    <sheet name="day17" sheetId="29" r:id="rId20"/>
    <sheet name="day18" sheetId="28" r:id="rId21"/>
    <sheet name="day19" sheetId="27" r:id="rId22"/>
    <sheet name="day20" sheetId="26" r:id="rId23"/>
    <sheet name="day21" sheetId="25" r:id="rId24"/>
    <sheet name="day22" sheetId="24" r:id="rId25"/>
    <sheet name="day23" sheetId="23" r:id="rId26"/>
    <sheet name="day24" sheetId="22" r:id="rId27"/>
    <sheet name="day25" sheetId="21" r:id="rId28"/>
    <sheet name="day26" sheetId="20" r:id="rId29"/>
    <sheet name="day27" sheetId="19" r:id="rId30"/>
    <sheet name="day28" sheetId="18" r:id="rId31"/>
    <sheet name="day29" sheetId="17" r:id="rId32"/>
    <sheet name="day30" sheetId="16" r:id="rId33"/>
    <sheet name="day31" sheetId="15" r:id="rId34"/>
    <sheet name="rate" sheetId="41" r:id="rId35"/>
    <sheet name=" blank day" sheetId="8" r:id="rId36"/>
    <sheet name="Module1" sheetId="5" state="veryHidden" r:id="rId37"/>
  </sheets>
  <definedNames>
    <definedName name="Personnel">rate!#REF!</definedName>
    <definedName name="_xlnm.Print_Area" localSheetId="3">'day1'!$A$1:$I$182</definedName>
    <definedName name="_xlnm.Print_Area" localSheetId="12">'day10'!$A$1:$I$182</definedName>
    <definedName name="_xlnm.Print_Area" localSheetId="13">'day11'!$A$1:$I$182</definedName>
    <definedName name="_xlnm.Print_Area" localSheetId="14">'day12'!$A$1:$I$182</definedName>
    <definedName name="_xlnm.Print_Area" localSheetId="15">'day13'!$A$1:$I$182</definedName>
    <definedName name="_xlnm.Print_Area" localSheetId="16">'day14'!$A$1:$I$182</definedName>
    <definedName name="_xlnm.Print_Area" localSheetId="17">'day15'!$A$1:$I$182</definedName>
    <definedName name="_xlnm.Print_Area" localSheetId="18">'day16'!$A$1:$I$182</definedName>
    <definedName name="_xlnm.Print_Area" localSheetId="19">'day17'!$A$1:$I$182</definedName>
    <definedName name="_xlnm.Print_Area" localSheetId="20">'day18'!$A$1:$I$182</definedName>
    <definedName name="_xlnm.Print_Area" localSheetId="21">'day19'!$A$1:$I$182</definedName>
    <definedName name="_xlnm.Print_Area" localSheetId="4">'day2'!$A$1:$I$183</definedName>
    <definedName name="_xlnm.Print_Area" localSheetId="22">'day20'!$A$1:$I$182</definedName>
    <definedName name="_xlnm.Print_Area" localSheetId="23">'day21'!$A$1:$I$182</definedName>
    <definedName name="_xlnm.Print_Area" localSheetId="24">'day22'!$A$1:$I$182</definedName>
    <definedName name="_xlnm.Print_Area" localSheetId="25">'day23'!$A$1:$I$182</definedName>
    <definedName name="_xlnm.Print_Area" localSheetId="26">'day24'!$A$1:$I$182</definedName>
    <definedName name="_xlnm.Print_Area" localSheetId="27">'day25'!$A$1:$I$182</definedName>
    <definedName name="_xlnm.Print_Area" localSheetId="28">'day26'!$A$1:$I$182</definedName>
    <definedName name="_xlnm.Print_Area" localSheetId="29">'day27'!$A$1:$I$182</definedName>
    <definedName name="_xlnm.Print_Area" localSheetId="30">'day28'!$A$1:$I$182</definedName>
    <definedName name="_xlnm.Print_Area" localSheetId="31">'day29'!$A$1:$I$182</definedName>
    <definedName name="_xlnm.Print_Area" localSheetId="5">'day3'!$A$1:$I$182</definedName>
    <definedName name="_xlnm.Print_Area" localSheetId="32">'day30'!$A$1:$I$182</definedName>
    <definedName name="_xlnm.Print_Area" localSheetId="33">'day31'!$A$1:$I$182</definedName>
    <definedName name="_xlnm.Print_Area" localSheetId="6">'day4'!$A$1:$I$182</definedName>
    <definedName name="_xlnm.Print_Area" localSheetId="7">'day5'!$A$1:$I$182</definedName>
    <definedName name="_xlnm.Print_Area" localSheetId="8">'day6'!$A$1:$I$182</definedName>
    <definedName name="_xlnm.Print_Area" localSheetId="9">'day7'!$A$1:$I$182</definedName>
    <definedName name="_xlnm.Print_Area" localSheetId="10">'day8'!$A$1:$I$182</definedName>
    <definedName name="_xlnm.Print_Area" localSheetId="11">'day9'!$A$1:$I$182</definedName>
    <definedName name="_xlnm.Print_Area" localSheetId="34">rate!#REF!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5" i="13" l="1"/>
  <c r="F97" i="13"/>
  <c r="F99" i="13"/>
  <c r="E98" i="13"/>
  <c r="E96" i="13"/>
  <c r="C98" i="13"/>
  <c r="C97" i="13"/>
  <c r="C96" i="13"/>
  <c r="C99" i="13"/>
  <c r="E100" i="13"/>
  <c r="C100" i="13"/>
  <c r="H7" i="44"/>
  <c r="H42" i="44" l="1"/>
  <c r="H41" i="44"/>
  <c r="H40" i="44"/>
  <c r="H39" i="44"/>
  <c r="H38" i="44"/>
  <c r="H37" i="44"/>
  <c r="H36" i="44"/>
  <c r="H35" i="44"/>
  <c r="H34" i="44"/>
  <c r="H33" i="44"/>
  <c r="H32" i="44"/>
  <c r="H31" i="44"/>
  <c r="H30" i="44"/>
  <c r="H29" i="44"/>
  <c r="H28" i="44"/>
  <c r="H27" i="44"/>
  <c r="H26" i="44"/>
  <c r="H25" i="44"/>
  <c r="H24" i="44"/>
  <c r="H23" i="44"/>
  <c r="H22" i="44"/>
  <c r="H21" i="44"/>
  <c r="H20" i="44"/>
  <c r="H19" i="44"/>
  <c r="H18" i="44"/>
  <c r="H17" i="44"/>
  <c r="H16" i="44"/>
  <c r="H15" i="44"/>
  <c r="H14" i="44"/>
  <c r="H13" i="44"/>
  <c r="H12" i="44"/>
  <c r="H11" i="44"/>
  <c r="H10" i="44"/>
  <c r="H9" i="44"/>
  <c r="H8" i="44"/>
  <c r="E100" i="11" l="1"/>
  <c r="F99" i="11"/>
  <c r="E98" i="11"/>
  <c r="F97" i="11"/>
  <c r="F95" i="11"/>
  <c r="E96" i="11"/>
  <c r="C100" i="11"/>
  <c r="C99" i="11"/>
  <c r="C98" i="11"/>
  <c r="C97" i="11"/>
  <c r="C96" i="11"/>
  <c r="C95" i="11"/>
  <c r="C100" i="12"/>
  <c r="C99" i="12"/>
  <c r="C98" i="12"/>
  <c r="C97" i="12"/>
  <c r="C96" i="12"/>
  <c r="C95" i="12"/>
  <c r="H180" i="15" l="1"/>
  <c r="G178" i="15"/>
  <c r="G171" i="15"/>
  <c r="G164" i="15"/>
  <c r="G157" i="15"/>
  <c r="G148" i="15"/>
  <c r="G139" i="15"/>
  <c r="G130" i="15"/>
  <c r="G116" i="15"/>
  <c r="E100" i="15"/>
  <c r="H100" i="15" s="1"/>
  <c r="C100" i="15"/>
  <c r="F99" i="15"/>
  <c r="H99" i="15" s="1"/>
  <c r="C99" i="15"/>
  <c r="E98" i="15"/>
  <c r="H98" i="15" s="1"/>
  <c r="C98" i="15"/>
  <c r="F97" i="15"/>
  <c r="H97" i="15" s="1"/>
  <c r="C97" i="15"/>
  <c r="E96" i="15"/>
  <c r="H96" i="15" s="1"/>
  <c r="C96" i="15"/>
  <c r="F95" i="15"/>
  <c r="H95" i="15" s="1"/>
  <c r="C95" i="15"/>
  <c r="G91" i="15"/>
  <c r="F82" i="15"/>
  <c r="E82" i="15"/>
  <c r="C82" i="15"/>
  <c r="E81" i="15"/>
  <c r="F81" i="15" s="1"/>
  <c r="C81" i="15"/>
  <c r="E80" i="15"/>
  <c r="F80" i="15" s="1"/>
  <c r="C80" i="15"/>
  <c r="E79" i="15"/>
  <c r="F79" i="15" s="1"/>
  <c r="C79" i="15"/>
  <c r="F78" i="15"/>
  <c r="E78" i="15"/>
  <c r="C78" i="15"/>
  <c r="F72" i="15"/>
  <c r="E72" i="15"/>
  <c r="C72" i="15"/>
  <c r="E71" i="15"/>
  <c r="F71" i="15" s="1"/>
  <c r="C71" i="15"/>
  <c r="E70" i="15"/>
  <c r="F70" i="15" s="1"/>
  <c r="C70" i="15"/>
  <c r="E69" i="15"/>
  <c r="F69" i="15" s="1"/>
  <c r="C69" i="15"/>
  <c r="F68" i="15"/>
  <c r="E68" i="15"/>
  <c r="C68" i="15"/>
  <c r="G62" i="15"/>
  <c r="F62" i="15"/>
  <c r="D62" i="15"/>
  <c r="F61" i="15"/>
  <c r="G61" i="15" s="1"/>
  <c r="D61" i="15"/>
  <c r="F60" i="15"/>
  <c r="G60" i="15" s="1"/>
  <c r="D60" i="15"/>
  <c r="F59" i="15"/>
  <c r="G59" i="15" s="1"/>
  <c r="D59" i="15"/>
  <c r="G58" i="15"/>
  <c r="F58" i="15"/>
  <c r="D58" i="15"/>
  <c r="F52" i="15"/>
  <c r="G52" i="15" s="1"/>
  <c r="D52" i="15"/>
  <c r="F51" i="15"/>
  <c r="G51" i="15" s="1"/>
  <c r="D51" i="15"/>
  <c r="F50" i="15"/>
  <c r="G50" i="15" s="1"/>
  <c r="D50" i="15"/>
  <c r="F49" i="15"/>
  <c r="G49" i="15" s="1"/>
  <c r="D49" i="15"/>
  <c r="F48" i="15"/>
  <c r="G48" i="15" s="1"/>
  <c r="D48" i="15"/>
  <c r="I42" i="15"/>
  <c r="H42" i="15"/>
  <c r="H41" i="15"/>
  <c r="I41" i="15" s="1"/>
  <c r="I40" i="15"/>
  <c r="H40" i="15"/>
  <c r="H39" i="15"/>
  <c r="I39" i="15" s="1"/>
  <c r="I38" i="15"/>
  <c r="H38" i="15"/>
  <c r="H37" i="15"/>
  <c r="I37" i="15" s="1"/>
  <c r="I36" i="15"/>
  <c r="H36" i="15"/>
  <c r="H35" i="15"/>
  <c r="I35" i="15" s="1"/>
  <c r="I34" i="15"/>
  <c r="H34" i="15"/>
  <c r="H33" i="15"/>
  <c r="I33" i="15" s="1"/>
  <c r="I32" i="15"/>
  <c r="H32" i="15"/>
  <c r="H31" i="15"/>
  <c r="I31" i="15" s="1"/>
  <c r="I30" i="15"/>
  <c r="H30" i="15"/>
  <c r="H29" i="15"/>
  <c r="I29" i="15" s="1"/>
  <c r="I28" i="15"/>
  <c r="H28" i="15"/>
  <c r="H27" i="15"/>
  <c r="I27" i="15" s="1"/>
  <c r="I26" i="15"/>
  <c r="H26" i="15"/>
  <c r="H25" i="15"/>
  <c r="I25" i="15" s="1"/>
  <c r="I24" i="15"/>
  <c r="H24" i="15"/>
  <c r="H23" i="15"/>
  <c r="I23" i="15" s="1"/>
  <c r="I22" i="15"/>
  <c r="H22" i="15"/>
  <c r="H21" i="15"/>
  <c r="I21" i="15" s="1"/>
  <c r="I20" i="15"/>
  <c r="H20" i="15"/>
  <c r="H19" i="15"/>
  <c r="I19" i="15" s="1"/>
  <c r="I18" i="15"/>
  <c r="H18" i="15"/>
  <c r="H17" i="15"/>
  <c r="I17" i="15" s="1"/>
  <c r="I16" i="15"/>
  <c r="H16" i="15"/>
  <c r="H15" i="15"/>
  <c r="I15" i="15" s="1"/>
  <c r="I14" i="15"/>
  <c r="H14" i="15"/>
  <c r="H13" i="15"/>
  <c r="I13" i="15" s="1"/>
  <c r="I12" i="15"/>
  <c r="H12" i="15"/>
  <c r="H11" i="15"/>
  <c r="I11" i="15" s="1"/>
  <c r="I10" i="15"/>
  <c r="H10" i="15"/>
  <c r="H9" i="15"/>
  <c r="I9" i="15" s="1"/>
  <c r="I8" i="15"/>
  <c r="H8" i="15"/>
  <c r="H7" i="15"/>
  <c r="I7" i="15" s="1"/>
  <c r="H180" i="16"/>
  <c r="G178" i="16"/>
  <c r="G171" i="16"/>
  <c r="G164" i="16"/>
  <c r="G157" i="16"/>
  <c r="G148" i="16"/>
  <c r="G139" i="16"/>
  <c r="G130" i="16"/>
  <c r="G116" i="16"/>
  <c r="E100" i="16"/>
  <c r="H100" i="16" s="1"/>
  <c r="C100" i="16"/>
  <c r="F99" i="16"/>
  <c r="H99" i="16" s="1"/>
  <c r="C99" i="16"/>
  <c r="E98" i="16"/>
  <c r="H98" i="16" s="1"/>
  <c r="C98" i="16"/>
  <c r="F97" i="16"/>
  <c r="H97" i="16" s="1"/>
  <c r="C97" i="16"/>
  <c r="E96" i="16"/>
  <c r="H96" i="16" s="1"/>
  <c r="C96" i="16"/>
  <c r="F95" i="16"/>
  <c r="H95" i="16" s="1"/>
  <c r="C95" i="16"/>
  <c r="G91" i="16"/>
  <c r="F82" i="16"/>
  <c r="E82" i="16"/>
  <c r="C82" i="16"/>
  <c r="E81" i="16"/>
  <c r="F81" i="16" s="1"/>
  <c r="C81" i="16"/>
  <c r="E80" i="16"/>
  <c r="F80" i="16" s="1"/>
  <c r="C80" i="16"/>
  <c r="E79" i="16"/>
  <c r="F79" i="16" s="1"/>
  <c r="C79" i="16"/>
  <c r="F78" i="16"/>
  <c r="E78" i="16"/>
  <c r="C78" i="16"/>
  <c r="F72" i="16"/>
  <c r="E72" i="16"/>
  <c r="C72" i="16"/>
  <c r="E71" i="16"/>
  <c r="F71" i="16" s="1"/>
  <c r="C71" i="16"/>
  <c r="E70" i="16"/>
  <c r="F70" i="16" s="1"/>
  <c r="C70" i="16"/>
  <c r="E69" i="16"/>
  <c r="F69" i="16" s="1"/>
  <c r="C69" i="16"/>
  <c r="F68" i="16"/>
  <c r="E68" i="16"/>
  <c r="C68" i="16"/>
  <c r="G62" i="16"/>
  <c r="F62" i="16"/>
  <c r="D62" i="16"/>
  <c r="F61" i="16"/>
  <c r="G61" i="16" s="1"/>
  <c r="D61" i="16"/>
  <c r="F60" i="16"/>
  <c r="G60" i="16" s="1"/>
  <c r="D60" i="16"/>
  <c r="F59" i="16"/>
  <c r="G59" i="16" s="1"/>
  <c r="D59" i="16"/>
  <c r="G58" i="16"/>
  <c r="F58" i="16"/>
  <c r="D58" i="16"/>
  <c r="G52" i="16"/>
  <c r="F52" i="16"/>
  <c r="D52" i="16"/>
  <c r="F51" i="16"/>
  <c r="G51" i="16" s="1"/>
  <c r="D51" i="16"/>
  <c r="F50" i="16"/>
  <c r="G50" i="16" s="1"/>
  <c r="D50" i="16"/>
  <c r="F49" i="16"/>
  <c r="G49" i="16" s="1"/>
  <c r="D49" i="16"/>
  <c r="G48" i="16"/>
  <c r="F48" i="16"/>
  <c r="D48" i="16"/>
  <c r="I42" i="16"/>
  <c r="H42" i="16"/>
  <c r="H41" i="16"/>
  <c r="I41" i="16" s="1"/>
  <c r="I40" i="16"/>
  <c r="H40" i="16"/>
  <c r="H39" i="16"/>
  <c r="I39" i="16" s="1"/>
  <c r="I38" i="16"/>
  <c r="H38" i="16"/>
  <c r="H37" i="16"/>
  <c r="I37" i="16" s="1"/>
  <c r="I36" i="16"/>
  <c r="H36" i="16"/>
  <c r="H35" i="16"/>
  <c r="I35" i="16" s="1"/>
  <c r="I34" i="16"/>
  <c r="H34" i="16"/>
  <c r="H33" i="16"/>
  <c r="I33" i="16" s="1"/>
  <c r="I32" i="16"/>
  <c r="H32" i="16"/>
  <c r="H31" i="16"/>
  <c r="I31" i="16" s="1"/>
  <c r="I30" i="16"/>
  <c r="H30" i="16"/>
  <c r="H29" i="16"/>
  <c r="I29" i="16" s="1"/>
  <c r="I28" i="16"/>
  <c r="H28" i="16"/>
  <c r="H27" i="16"/>
  <c r="I27" i="16" s="1"/>
  <c r="I26" i="16"/>
  <c r="H26" i="16"/>
  <c r="H25" i="16"/>
  <c r="I25" i="16" s="1"/>
  <c r="I24" i="16"/>
  <c r="H24" i="16"/>
  <c r="H23" i="16"/>
  <c r="I23" i="16" s="1"/>
  <c r="I22" i="16"/>
  <c r="H22" i="16"/>
  <c r="H21" i="16"/>
  <c r="I21" i="16" s="1"/>
  <c r="I20" i="16"/>
  <c r="H20" i="16"/>
  <c r="H19" i="16"/>
  <c r="I19" i="16" s="1"/>
  <c r="I18" i="16"/>
  <c r="H18" i="16"/>
  <c r="H17" i="16"/>
  <c r="I17" i="16" s="1"/>
  <c r="I16" i="16"/>
  <c r="H16" i="16"/>
  <c r="H15" i="16"/>
  <c r="I15" i="16" s="1"/>
  <c r="I14" i="16"/>
  <c r="H14" i="16"/>
  <c r="H13" i="16"/>
  <c r="I13" i="16" s="1"/>
  <c r="I12" i="16"/>
  <c r="H12" i="16"/>
  <c r="H11" i="16"/>
  <c r="I11" i="16" s="1"/>
  <c r="I10" i="16"/>
  <c r="H10" i="16"/>
  <c r="H9" i="16"/>
  <c r="I9" i="16" s="1"/>
  <c r="I8" i="16"/>
  <c r="H8" i="16"/>
  <c r="H7" i="16"/>
  <c r="I7" i="16" s="1"/>
  <c r="H180" i="17"/>
  <c r="G178" i="17"/>
  <c r="G171" i="17"/>
  <c r="G164" i="17"/>
  <c r="G157" i="17"/>
  <c r="G148" i="17"/>
  <c r="G139" i="17"/>
  <c r="G130" i="17"/>
  <c r="G116" i="17"/>
  <c r="E100" i="17"/>
  <c r="H100" i="17" s="1"/>
  <c r="C100" i="17"/>
  <c r="F99" i="17"/>
  <c r="H99" i="17" s="1"/>
  <c r="C99" i="17"/>
  <c r="E98" i="17"/>
  <c r="H98" i="17" s="1"/>
  <c r="C98" i="17"/>
  <c r="F97" i="17"/>
  <c r="H97" i="17" s="1"/>
  <c r="C97" i="17"/>
  <c r="E96" i="17"/>
  <c r="H96" i="17" s="1"/>
  <c r="C96" i="17"/>
  <c r="F95" i="17"/>
  <c r="H95" i="17" s="1"/>
  <c r="C95" i="17"/>
  <c r="G91" i="17"/>
  <c r="F82" i="17"/>
  <c r="E82" i="17"/>
  <c r="C82" i="17"/>
  <c r="E81" i="17"/>
  <c r="F81" i="17" s="1"/>
  <c r="C81" i="17"/>
  <c r="E80" i="17"/>
  <c r="F80" i="17" s="1"/>
  <c r="C80" i="17"/>
  <c r="F79" i="17"/>
  <c r="E79" i="17"/>
  <c r="C79" i="17"/>
  <c r="F78" i="17"/>
  <c r="E78" i="17"/>
  <c r="C78" i="17"/>
  <c r="F72" i="17"/>
  <c r="E72" i="17"/>
  <c r="C72" i="17"/>
  <c r="E71" i="17"/>
  <c r="F71" i="17" s="1"/>
  <c r="C71" i="17"/>
  <c r="E70" i="17"/>
  <c r="F70" i="17" s="1"/>
  <c r="C70" i="17"/>
  <c r="F69" i="17"/>
  <c r="E69" i="17"/>
  <c r="C69" i="17"/>
  <c r="F68" i="17"/>
  <c r="F74" i="17" s="1"/>
  <c r="E68" i="17"/>
  <c r="C68" i="17"/>
  <c r="G62" i="17"/>
  <c r="F62" i="17"/>
  <c r="D62" i="17"/>
  <c r="F61" i="17"/>
  <c r="G61" i="17" s="1"/>
  <c r="D61" i="17"/>
  <c r="F60" i="17"/>
  <c r="G60" i="17" s="1"/>
  <c r="D60" i="17"/>
  <c r="G59" i="17"/>
  <c r="F59" i="17"/>
  <c r="D59" i="17"/>
  <c r="G58" i="17"/>
  <c r="F58" i="17"/>
  <c r="D58" i="17"/>
  <c r="F52" i="17"/>
  <c r="G52" i="17" s="1"/>
  <c r="D52" i="17"/>
  <c r="F51" i="17"/>
  <c r="G51" i="17" s="1"/>
  <c r="D51" i="17"/>
  <c r="F50" i="17"/>
  <c r="G50" i="17" s="1"/>
  <c r="D50" i="17"/>
  <c r="G49" i="17"/>
  <c r="F49" i="17"/>
  <c r="D49" i="17"/>
  <c r="G48" i="17"/>
  <c r="F48" i="17"/>
  <c r="D48" i="17"/>
  <c r="I42" i="17"/>
  <c r="H42" i="17"/>
  <c r="H41" i="17"/>
  <c r="I41" i="17" s="1"/>
  <c r="I40" i="17"/>
  <c r="H40" i="17"/>
  <c r="H39" i="17"/>
  <c r="I39" i="17" s="1"/>
  <c r="I38" i="17"/>
  <c r="H38" i="17"/>
  <c r="H37" i="17"/>
  <c r="I37" i="17" s="1"/>
  <c r="I36" i="17"/>
  <c r="H36" i="17"/>
  <c r="H35" i="17"/>
  <c r="I35" i="17" s="1"/>
  <c r="I34" i="17"/>
  <c r="H34" i="17"/>
  <c r="H33" i="17"/>
  <c r="I33" i="17" s="1"/>
  <c r="I32" i="17"/>
  <c r="H32" i="17"/>
  <c r="H31" i="17"/>
  <c r="I31" i="17" s="1"/>
  <c r="I30" i="17"/>
  <c r="H30" i="17"/>
  <c r="H29" i="17"/>
  <c r="I29" i="17" s="1"/>
  <c r="I28" i="17"/>
  <c r="H28" i="17"/>
  <c r="H27" i="17"/>
  <c r="I27" i="17" s="1"/>
  <c r="I26" i="17"/>
  <c r="H26" i="17"/>
  <c r="H25" i="17"/>
  <c r="I25" i="17" s="1"/>
  <c r="I24" i="17"/>
  <c r="H24" i="17"/>
  <c r="H23" i="17"/>
  <c r="I23" i="17" s="1"/>
  <c r="I22" i="17"/>
  <c r="H22" i="17"/>
  <c r="H21" i="17"/>
  <c r="I21" i="17" s="1"/>
  <c r="I20" i="17"/>
  <c r="H20" i="17"/>
  <c r="H19" i="17"/>
  <c r="I19" i="17" s="1"/>
  <c r="I18" i="17"/>
  <c r="H18" i="17"/>
  <c r="H17" i="17"/>
  <c r="I17" i="17" s="1"/>
  <c r="I16" i="17"/>
  <c r="H16" i="17"/>
  <c r="H15" i="17"/>
  <c r="I15" i="17" s="1"/>
  <c r="I14" i="17"/>
  <c r="H14" i="17"/>
  <c r="H13" i="17"/>
  <c r="I13" i="17" s="1"/>
  <c r="I12" i="17"/>
  <c r="H12" i="17"/>
  <c r="H11" i="17"/>
  <c r="I11" i="17" s="1"/>
  <c r="I10" i="17"/>
  <c r="H10" i="17"/>
  <c r="H9" i="17"/>
  <c r="I9" i="17" s="1"/>
  <c r="I8" i="17"/>
  <c r="H8" i="17"/>
  <c r="H7" i="17"/>
  <c r="I7" i="17" s="1"/>
  <c r="H180" i="18"/>
  <c r="G178" i="18"/>
  <c r="G171" i="18"/>
  <c r="G164" i="18"/>
  <c r="G157" i="18"/>
  <c r="G148" i="18"/>
  <c r="G139" i="18"/>
  <c r="G130" i="18"/>
  <c r="G116" i="18"/>
  <c r="E100" i="18"/>
  <c r="H100" i="18" s="1"/>
  <c r="C100" i="18"/>
  <c r="F99" i="18"/>
  <c r="H99" i="18" s="1"/>
  <c r="C99" i="18"/>
  <c r="E98" i="18"/>
  <c r="H98" i="18" s="1"/>
  <c r="C98" i="18"/>
  <c r="F97" i="18"/>
  <c r="H97" i="18" s="1"/>
  <c r="C97" i="18"/>
  <c r="E96" i="18"/>
  <c r="H96" i="18" s="1"/>
  <c r="C96" i="18"/>
  <c r="F95" i="18"/>
  <c r="H95" i="18" s="1"/>
  <c r="C95" i="18"/>
  <c r="G91" i="18"/>
  <c r="F82" i="18"/>
  <c r="E82" i="18"/>
  <c r="C82" i="18"/>
  <c r="E81" i="18"/>
  <c r="F81" i="18" s="1"/>
  <c r="C81" i="18"/>
  <c r="E80" i="18"/>
  <c r="F80" i="18" s="1"/>
  <c r="C80" i="18"/>
  <c r="F79" i="18"/>
  <c r="E79" i="18"/>
  <c r="C79" i="18"/>
  <c r="F78" i="18"/>
  <c r="E78" i="18"/>
  <c r="C78" i="18"/>
  <c r="F72" i="18"/>
  <c r="E72" i="18"/>
  <c r="C72" i="18"/>
  <c r="E71" i="18"/>
  <c r="F71" i="18" s="1"/>
  <c r="C71" i="18"/>
  <c r="E70" i="18"/>
  <c r="F70" i="18" s="1"/>
  <c r="C70" i="18"/>
  <c r="E69" i="18"/>
  <c r="F69" i="18" s="1"/>
  <c r="C69" i="18"/>
  <c r="F68" i="18"/>
  <c r="F74" i="18" s="1"/>
  <c r="E68" i="18"/>
  <c r="C68" i="18"/>
  <c r="G62" i="18"/>
  <c r="F62" i="18"/>
  <c r="D62" i="18"/>
  <c r="F61" i="18"/>
  <c r="G61" i="18" s="1"/>
  <c r="D61" i="18"/>
  <c r="F60" i="18"/>
  <c r="G60" i="18" s="1"/>
  <c r="D60" i="18"/>
  <c r="G59" i="18"/>
  <c r="F59" i="18"/>
  <c r="D59" i="18"/>
  <c r="G58" i="18"/>
  <c r="F58" i="18"/>
  <c r="D58" i="18"/>
  <c r="G52" i="18"/>
  <c r="F52" i="18"/>
  <c r="D52" i="18"/>
  <c r="F51" i="18"/>
  <c r="G51" i="18" s="1"/>
  <c r="D51" i="18"/>
  <c r="F50" i="18"/>
  <c r="G50" i="18" s="1"/>
  <c r="D50" i="18"/>
  <c r="G49" i="18"/>
  <c r="F49" i="18"/>
  <c r="D49" i="18"/>
  <c r="G48" i="18"/>
  <c r="G54" i="18" s="1"/>
  <c r="F48" i="18"/>
  <c r="D48" i="18"/>
  <c r="I42" i="18"/>
  <c r="H42" i="18"/>
  <c r="H41" i="18"/>
  <c r="I41" i="18" s="1"/>
  <c r="I40" i="18"/>
  <c r="H40" i="18"/>
  <c r="H39" i="18"/>
  <c r="I39" i="18" s="1"/>
  <c r="I38" i="18"/>
  <c r="H38" i="18"/>
  <c r="H37" i="18"/>
  <c r="I37" i="18" s="1"/>
  <c r="I36" i="18"/>
  <c r="H36" i="18"/>
  <c r="H35" i="18"/>
  <c r="I35" i="18" s="1"/>
  <c r="I34" i="18"/>
  <c r="H34" i="18"/>
  <c r="H33" i="18"/>
  <c r="I33" i="18" s="1"/>
  <c r="I32" i="18"/>
  <c r="H32" i="18"/>
  <c r="H31" i="18"/>
  <c r="I31" i="18" s="1"/>
  <c r="I30" i="18"/>
  <c r="H30" i="18"/>
  <c r="H29" i="18"/>
  <c r="I29" i="18" s="1"/>
  <c r="I28" i="18"/>
  <c r="H28" i="18"/>
  <c r="H27" i="18"/>
  <c r="I27" i="18" s="1"/>
  <c r="I26" i="18"/>
  <c r="H26" i="18"/>
  <c r="H25" i="18"/>
  <c r="I25" i="18" s="1"/>
  <c r="I24" i="18"/>
  <c r="H24" i="18"/>
  <c r="H23" i="18"/>
  <c r="I23" i="18" s="1"/>
  <c r="I22" i="18"/>
  <c r="H22" i="18"/>
  <c r="H21" i="18"/>
  <c r="I21" i="18" s="1"/>
  <c r="I20" i="18"/>
  <c r="H20" i="18"/>
  <c r="H19" i="18"/>
  <c r="I19" i="18" s="1"/>
  <c r="I18" i="18"/>
  <c r="H18" i="18"/>
  <c r="H17" i="18"/>
  <c r="I17" i="18" s="1"/>
  <c r="I16" i="18"/>
  <c r="H16" i="18"/>
  <c r="H15" i="18"/>
  <c r="I15" i="18" s="1"/>
  <c r="I14" i="18"/>
  <c r="H14" i="18"/>
  <c r="H13" i="18"/>
  <c r="I13" i="18" s="1"/>
  <c r="I12" i="18"/>
  <c r="H12" i="18"/>
  <c r="H11" i="18"/>
  <c r="I11" i="18" s="1"/>
  <c r="I10" i="18"/>
  <c r="H10" i="18"/>
  <c r="H9" i="18"/>
  <c r="I9" i="18" s="1"/>
  <c r="I8" i="18"/>
  <c r="H8" i="18"/>
  <c r="H7" i="18"/>
  <c r="I7" i="18" s="1"/>
  <c r="H180" i="19"/>
  <c r="G178" i="19"/>
  <c r="G171" i="19"/>
  <c r="G164" i="19"/>
  <c r="G157" i="19"/>
  <c r="G148" i="19"/>
  <c r="G139" i="19"/>
  <c r="G130" i="19"/>
  <c r="G116" i="19"/>
  <c r="E100" i="19"/>
  <c r="H100" i="19" s="1"/>
  <c r="C100" i="19"/>
  <c r="F99" i="19"/>
  <c r="H99" i="19" s="1"/>
  <c r="C99" i="19"/>
  <c r="E98" i="19"/>
  <c r="H98" i="19" s="1"/>
  <c r="C98" i="19"/>
  <c r="F97" i="19"/>
  <c r="H97" i="19" s="1"/>
  <c r="C97" i="19"/>
  <c r="E96" i="19"/>
  <c r="H96" i="19" s="1"/>
  <c r="C96" i="19"/>
  <c r="F95" i="19"/>
  <c r="H95" i="19" s="1"/>
  <c r="C95" i="19"/>
  <c r="G91" i="19"/>
  <c r="F82" i="19"/>
  <c r="E82" i="19"/>
  <c r="C82" i="19"/>
  <c r="E81" i="19"/>
  <c r="F81" i="19" s="1"/>
  <c r="C81" i="19"/>
  <c r="E80" i="19"/>
  <c r="F80" i="19" s="1"/>
  <c r="C80" i="19"/>
  <c r="E79" i="19"/>
  <c r="F79" i="19" s="1"/>
  <c r="C79" i="19"/>
  <c r="F78" i="19"/>
  <c r="E78" i="19"/>
  <c r="C78" i="19"/>
  <c r="F72" i="19"/>
  <c r="E72" i="19"/>
  <c r="C72" i="19"/>
  <c r="E71" i="19"/>
  <c r="F71" i="19" s="1"/>
  <c r="C71" i="19"/>
  <c r="E70" i="19"/>
  <c r="F70" i="19" s="1"/>
  <c r="C70" i="19"/>
  <c r="E69" i="19"/>
  <c r="F69" i="19" s="1"/>
  <c r="C69" i="19"/>
  <c r="F68" i="19"/>
  <c r="E68" i="19"/>
  <c r="C68" i="19"/>
  <c r="G62" i="19"/>
  <c r="F62" i="19"/>
  <c r="D62" i="19"/>
  <c r="F61" i="19"/>
  <c r="G61" i="19" s="1"/>
  <c r="D61" i="19"/>
  <c r="F60" i="19"/>
  <c r="G60" i="19" s="1"/>
  <c r="D60" i="19"/>
  <c r="F59" i="19"/>
  <c r="G59" i="19" s="1"/>
  <c r="D59" i="19"/>
  <c r="G58" i="19"/>
  <c r="F58" i="19"/>
  <c r="D58" i="19"/>
  <c r="G52" i="19"/>
  <c r="F52" i="19"/>
  <c r="D52" i="19"/>
  <c r="F51" i="19"/>
  <c r="G51" i="19" s="1"/>
  <c r="D51" i="19"/>
  <c r="F50" i="19"/>
  <c r="G50" i="19" s="1"/>
  <c r="D50" i="19"/>
  <c r="F49" i="19"/>
  <c r="G49" i="19" s="1"/>
  <c r="D49" i="19"/>
  <c r="G48" i="19"/>
  <c r="F48" i="19"/>
  <c r="D48" i="19"/>
  <c r="I42" i="19"/>
  <c r="H42" i="19"/>
  <c r="H41" i="19"/>
  <c r="I41" i="19" s="1"/>
  <c r="I40" i="19"/>
  <c r="H40" i="19"/>
  <c r="H39" i="19"/>
  <c r="I39" i="19" s="1"/>
  <c r="I38" i="19"/>
  <c r="H38" i="19"/>
  <c r="H37" i="19"/>
  <c r="I37" i="19" s="1"/>
  <c r="I36" i="19"/>
  <c r="H36" i="19"/>
  <c r="H35" i="19"/>
  <c r="I35" i="19" s="1"/>
  <c r="I34" i="19"/>
  <c r="H34" i="19"/>
  <c r="H33" i="19"/>
  <c r="I33" i="19" s="1"/>
  <c r="I32" i="19"/>
  <c r="H32" i="19"/>
  <c r="H31" i="19"/>
  <c r="I31" i="19" s="1"/>
  <c r="I30" i="19"/>
  <c r="H30" i="19"/>
  <c r="H29" i="19"/>
  <c r="I29" i="19" s="1"/>
  <c r="I28" i="19"/>
  <c r="H28" i="19"/>
  <c r="H27" i="19"/>
  <c r="I27" i="19" s="1"/>
  <c r="I26" i="19"/>
  <c r="H26" i="19"/>
  <c r="H25" i="19"/>
  <c r="I25" i="19" s="1"/>
  <c r="I24" i="19"/>
  <c r="H24" i="19"/>
  <c r="H23" i="19"/>
  <c r="I23" i="19" s="1"/>
  <c r="I22" i="19"/>
  <c r="H22" i="19"/>
  <c r="H21" i="19"/>
  <c r="I21" i="19" s="1"/>
  <c r="I20" i="19"/>
  <c r="H20" i="19"/>
  <c r="H19" i="19"/>
  <c r="I19" i="19" s="1"/>
  <c r="I18" i="19"/>
  <c r="H18" i="19"/>
  <c r="H17" i="19"/>
  <c r="I17" i="19" s="1"/>
  <c r="I16" i="19"/>
  <c r="H16" i="19"/>
  <c r="H15" i="19"/>
  <c r="I15" i="19" s="1"/>
  <c r="I14" i="19"/>
  <c r="H14" i="19"/>
  <c r="H13" i="19"/>
  <c r="I13" i="19" s="1"/>
  <c r="I12" i="19"/>
  <c r="H12" i="19"/>
  <c r="H11" i="19"/>
  <c r="I11" i="19" s="1"/>
  <c r="I10" i="19"/>
  <c r="H10" i="19"/>
  <c r="H9" i="19"/>
  <c r="I9" i="19" s="1"/>
  <c r="I8" i="19"/>
  <c r="H8" i="19"/>
  <c r="H7" i="19"/>
  <c r="I7" i="19" s="1"/>
  <c r="H180" i="20"/>
  <c r="G178" i="20"/>
  <c r="G171" i="20"/>
  <c r="G164" i="20"/>
  <c r="G157" i="20"/>
  <c r="G148" i="20"/>
  <c r="G139" i="20"/>
  <c r="G130" i="20"/>
  <c r="G116" i="20"/>
  <c r="E100" i="20"/>
  <c r="H100" i="20" s="1"/>
  <c r="C100" i="20"/>
  <c r="F99" i="20"/>
  <c r="H99" i="20" s="1"/>
  <c r="C99" i="20"/>
  <c r="E98" i="20"/>
  <c r="H98" i="20" s="1"/>
  <c r="C98" i="20"/>
  <c r="F97" i="20"/>
  <c r="H97" i="20" s="1"/>
  <c r="C97" i="20"/>
  <c r="E96" i="20"/>
  <c r="H96" i="20" s="1"/>
  <c r="C96" i="20"/>
  <c r="F95" i="20"/>
  <c r="H95" i="20" s="1"/>
  <c r="C95" i="20"/>
  <c r="G91" i="20"/>
  <c r="F82" i="20"/>
  <c r="E82" i="20"/>
  <c r="C82" i="20"/>
  <c r="E81" i="20"/>
  <c r="F81" i="20" s="1"/>
  <c r="C81" i="20"/>
  <c r="E80" i="20"/>
  <c r="F80" i="20" s="1"/>
  <c r="C80" i="20"/>
  <c r="E79" i="20"/>
  <c r="F79" i="20" s="1"/>
  <c r="C79" i="20"/>
  <c r="F78" i="20"/>
  <c r="E78" i="20"/>
  <c r="C78" i="20"/>
  <c r="F72" i="20"/>
  <c r="E72" i="20"/>
  <c r="C72" i="20"/>
  <c r="E71" i="20"/>
  <c r="F71" i="20" s="1"/>
  <c r="C71" i="20"/>
  <c r="E70" i="20"/>
  <c r="F70" i="20" s="1"/>
  <c r="C70" i="20"/>
  <c r="E69" i="20"/>
  <c r="F69" i="20" s="1"/>
  <c r="C69" i="20"/>
  <c r="F68" i="20"/>
  <c r="E68" i="20"/>
  <c r="C68" i="20"/>
  <c r="G62" i="20"/>
  <c r="F62" i="20"/>
  <c r="D62" i="20"/>
  <c r="F61" i="20"/>
  <c r="G61" i="20" s="1"/>
  <c r="D61" i="20"/>
  <c r="F60" i="20"/>
  <c r="G60" i="20" s="1"/>
  <c r="D60" i="20"/>
  <c r="F59" i="20"/>
  <c r="G59" i="20" s="1"/>
  <c r="D59" i="20"/>
  <c r="G58" i="20"/>
  <c r="F58" i="20"/>
  <c r="D58" i="20"/>
  <c r="G52" i="20"/>
  <c r="F52" i="20"/>
  <c r="D52" i="20"/>
  <c r="F51" i="20"/>
  <c r="G51" i="20" s="1"/>
  <c r="D51" i="20"/>
  <c r="F50" i="20"/>
  <c r="G50" i="20" s="1"/>
  <c r="D50" i="20"/>
  <c r="F49" i="20"/>
  <c r="G49" i="20" s="1"/>
  <c r="D49" i="20"/>
  <c r="G48" i="20"/>
  <c r="F48" i="20"/>
  <c r="D48" i="20"/>
  <c r="I42" i="20"/>
  <c r="H42" i="20"/>
  <c r="H41" i="20"/>
  <c r="I41" i="20" s="1"/>
  <c r="I40" i="20"/>
  <c r="H40" i="20"/>
  <c r="H39" i="20"/>
  <c r="I39" i="20" s="1"/>
  <c r="I38" i="20"/>
  <c r="H38" i="20"/>
  <c r="H37" i="20"/>
  <c r="I37" i="20" s="1"/>
  <c r="I36" i="20"/>
  <c r="H36" i="20"/>
  <c r="H35" i="20"/>
  <c r="I35" i="20" s="1"/>
  <c r="I34" i="20"/>
  <c r="H34" i="20"/>
  <c r="H33" i="20"/>
  <c r="I33" i="20" s="1"/>
  <c r="I32" i="20"/>
  <c r="H32" i="20"/>
  <c r="H31" i="20"/>
  <c r="I31" i="20" s="1"/>
  <c r="I30" i="20"/>
  <c r="H30" i="20"/>
  <c r="H29" i="20"/>
  <c r="I29" i="20" s="1"/>
  <c r="I28" i="20"/>
  <c r="H28" i="20"/>
  <c r="H27" i="20"/>
  <c r="I27" i="20" s="1"/>
  <c r="I26" i="20"/>
  <c r="H26" i="20"/>
  <c r="H25" i="20"/>
  <c r="I25" i="20" s="1"/>
  <c r="I24" i="20"/>
  <c r="H24" i="20"/>
  <c r="H23" i="20"/>
  <c r="I23" i="20" s="1"/>
  <c r="I22" i="20"/>
  <c r="H22" i="20"/>
  <c r="H21" i="20"/>
  <c r="I21" i="20" s="1"/>
  <c r="I20" i="20"/>
  <c r="H20" i="20"/>
  <c r="H19" i="20"/>
  <c r="I19" i="20" s="1"/>
  <c r="I18" i="20"/>
  <c r="H18" i="20"/>
  <c r="H17" i="20"/>
  <c r="I17" i="20" s="1"/>
  <c r="I16" i="20"/>
  <c r="H16" i="20"/>
  <c r="H15" i="20"/>
  <c r="I15" i="20" s="1"/>
  <c r="I14" i="20"/>
  <c r="H14" i="20"/>
  <c r="H13" i="20"/>
  <c r="I13" i="20" s="1"/>
  <c r="I12" i="20"/>
  <c r="H12" i="20"/>
  <c r="H11" i="20"/>
  <c r="I11" i="20" s="1"/>
  <c r="I10" i="20"/>
  <c r="H10" i="20"/>
  <c r="H9" i="20"/>
  <c r="I9" i="20" s="1"/>
  <c r="I8" i="20"/>
  <c r="H8" i="20"/>
  <c r="H7" i="20"/>
  <c r="I7" i="20" s="1"/>
  <c r="H180" i="21"/>
  <c r="G178" i="21"/>
  <c r="G171" i="21"/>
  <c r="G164" i="21"/>
  <c r="G157" i="21"/>
  <c r="G148" i="21"/>
  <c r="G139" i="21"/>
  <c r="G130" i="21"/>
  <c r="G116" i="21"/>
  <c r="E100" i="21"/>
  <c r="H100" i="21" s="1"/>
  <c r="C100" i="21"/>
  <c r="F99" i="21"/>
  <c r="H99" i="21" s="1"/>
  <c r="C99" i="21"/>
  <c r="E98" i="21"/>
  <c r="H98" i="21" s="1"/>
  <c r="C98" i="21"/>
  <c r="F97" i="21"/>
  <c r="H97" i="21" s="1"/>
  <c r="C97" i="21"/>
  <c r="E96" i="21"/>
  <c r="H96" i="21" s="1"/>
  <c r="C96" i="21"/>
  <c r="F95" i="21"/>
  <c r="H95" i="21" s="1"/>
  <c r="C95" i="21"/>
  <c r="G91" i="21"/>
  <c r="F82" i="21"/>
  <c r="E82" i="21"/>
  <c r="C82" i="21"/>
  <c r="E81" i="21"/>
  <c r="F81" i="21" s="1"/>
  <c r="C81" i="21"/>
  <c r="E80" i="21"/>
  <c r="F80" i="21" s="1"/>
  <c r="C80" i="21"/>
  <c r="F79" i="21"/>
  <c r="E79" i="21"/>
  <c r="C79" i="21"/>
  <c r="F78" i="21"/>
  <c r="F84" i="21" s="1"/>
  <c r="E78" i="21"/>
  <c r="C78" i="21"/>
  <c r="F72" i="21"/>
  <c r="E72" i="21"/>
  <c r="C72" i="21"/>
  <c r="E71" i="21"/>
  <c r="F71" i="21" s="1"/>
  <c r="C71" i="21"/>
  <c r="E70" i="21"/>
  <c r="F70" i="21" s="1"/>
  <c r="C70" i="21"/>
  <c r="F69" i="21"/>
  <c r="E69" i="21"/>
  <c r="C69" i="21"/>
  <c r="F68" i="21"/>
  <c r="E68" i="21"/>
  <c r="C68" i="21"/>
  <c r="G62" i="21"/>
  <c r="F62" i="21"/>
  <c r="D62" i="21"/>
  <c r="F61" i="21"/>
  <c r="G61" i="21" s="1"/>
  <c r="D61" i="21"/>
  <c r="F60" i="21"/>
  <c r="G60" i="21" s="1"/>
  <c r="D60" i="21"/>
  <c r="G59" i="21"/>
  <c r="F59" i="21"/>
  <c r="D59" i="21"/>
  <c r="G58" i="21"/>
  <c r="F58" i="21"/>
  <c r="D58" i="21"/>
  <c r="G52" i="21"/>
  <c r="F52" i="21"/>
  <c r="D52" i="21"/>
  <c r="F51" i="21"/>
  <c r="G51" i="21" s="1"/>
  <c r="D51" i="21"/>
  <c r="F50" i="21"/>
  <c r="G50" i="21" s="1"/>
  <c r="D50" i="21"/>
  <c r="G49" i="21"/>
  <c r="F49" i="21"/>
  <c r="D49" i="21"/>
  <c r="G48" i="21"/>
  <c r="F48" i="21"/>
  <c r="D48" i="21"/>
  <c r="I42" i="21"/>
  <c r="H42" i="21"/>
  <c r="H41" i="21"/>
  <c r="I41" i="21" s="1"/>
  <c r="I40" i="21"/>
  <c r="H40" i="21"/>
  <c r="H39" i="21"/>
  <c r="I39" i="21" s="1"/>
  <c r="I38" i="21"/>
  <c r="H38" i="21"/>
  <c r="H37" i="21"/>
  <c r="I37" i="21" s="1"/>
  <c r="I36" i="21"/>
  <c r="H36" i="21"/>
  <c r="H35" i="21"/>
  <c r="I35" i="21" s="1"/>
  <c r="I34" i="21"/>
  <c r="H34" i="21"/>
  <c r="H33" i="21"/>
  <c r="I33" i="21" s="1"/>
  <c r="I32" i="21"/>
  <c r="H32" i="21"/>
  <c r="H31" i="21"/>
  <c r="I31" i="21" s="1"/>
  <c r="I30" i="21"/>
  <c r="H30" i="21"/>
  <c r="H29" i="21"/>
  <c r="I29" i="21" s="1"/>
  <c r="I28" i="21"/>
  <c r="H28" i="21"/>
  <c r="H27" i="21"/>
  <c r="I27" i="21" s="1"/>
  <c r="I26" i="21"/>
  <c r="H26" i="21"/>
  <c r="H25" i="21"/>
  <c r="I25" i="21" s="1"/>
  <c r="I24" i="21"/>
  <c r="H24" i="21"/>
  <c r="H23" i="21"/>
  <c r="I23" i="21" s="1"/>
  <c r="I22" i="21"/>
  <c r="H22" i="21"/>
  <c r="H21" i="21"/>
  <c r="I21" i="21" s="1"/>
  <c r="I20" i="21"/>
  <c r="H20" i="21"/>
  <c r="H19" i="21"/>
  <c r="I19" i="21" s="1"/>
  <c r="I18" i="21"/>
  <c r="H18" i="21"/>
  <c r="H17" i="21"/>
  <c r="I17" i="21" s="1"/>
  <c r="I16" i="21"/>
  <c r="H16" i="21"/>
  <c r="H15" i="21"/>
  <c r="I15" i="21" s="1"/>
  <c r="I14" i="21"/>
  <c r="H14" i="21"/>
  <c r="H13" i="21"/>
  <c r="I13" i="21" s="1"/>
  <c r="I12" i="21"/>
  <c r="H12" i="21"/>
  <c r="H11" i="21"/>
  <c r="I11" i="21" s="1"/>
  <c r="I10" i="21"/>
  <c r="H10" i="21"/>
  <c r="H9" i="21"/>
  <c r="I9" i="21" s="1"/>
  <c r="I8" i="21"/>
  <c r="H8" i="21"/>
  <c r="H7" i="21"/>
  <c r="I7" i="21" s="1"/>
  <c r="H180" i="22"/>
  <c r="G178" i="22"/>
  <c r="G171" i="22"/>
  <c r="G164" i="22"/>
  <c r="G157" i="22"/>
  <c r="G148" i="22"/>
  <c r="G139" i="22"/>
  <c r="G130" i="22"/>
  <c r="G116" i="22"/>
  <c r="E100" i="22"/>
  <c r="H100" i="22" s="1"/>
  <c r="C100" i="22"/>
  <c r="F99" i="22"/>
  <c r="H99" i="22" s="1"/>
  <c r="C99" i="22"/>
  <c r="E98" i="22"/>
  <c r="H98" i="22" s="1"/>
  <c r="C98" i="22"/>
  <c r="F97" i="22"/>
  <c r="H97" i="22" s="1"/>
  <c r="C97" i="22"/>
  <c r="E96" i="22"/>
  <c r="H96" i="22" s="1"/>
  <c r="C96" i="22"/>
  <c r="F95" i="22"/>
  <c r="H95" i="22" s="1"/>
  <c r="C95" i="22"/>
  <c r="G91" i="22"/>
  <c r="F82" i="22"/>
  <c r="E82" i="22"/>
  <c r="C82" i="22"/>
  <c r="E81" i="22"/>
  <c r="F81" i="22" s="1"/>
  <c r="C81" i="22"/>
  <c r="E80" i="22"/>
  <c r="F80" i="22" s="1"/>
  <c r="C80" i="22"/>
  <c r="E79" i="22"/>
  <c r="F79" i="22" s="1"/>
  <c r="C79" i="22"/>
  <c r="F78" i="22"/>
  <c r="E78" i="22"/>
  <c r="C78" i="22"/>
  <c r="F72" i="22"/>
  <c r="E72" i="22"/>
  <c r="C72" i="22"/>
  <c r="E71" i="22"/>
  <c r="F71" i="22" s="1"/>
  <c r="C71" i="22"/>
  <c r="E70" i="22"/>
  <c r="F70" i="22" s="1"/>
  <c r="C70" i="22"/>
  <c r="E69" i="22"/>
  <c r="F69" i="22" s="1"/>
  <c r="C69" i="22"/>
  <c r="F68" i="22"/>
  <c r="E68" i="22"/>
  <c r="C68" i="22"/>
  <c r="G62" i="22"/>
  <c r="F62" i="22"/>
  <c r="D62" i="22"/>
  <c r="F61" i="22"/>
  <c r="G61" i="22" s="1"/>
  <c r="D61" i="22"/>
  <c r="F60" i="22"/>
  <c r="G60" i="22" s="1"/>
  <c r="D60" i="22"/>
  <c r="F59" i="22"/>
  <c r="G59" i="22" s="1"/>
  <c r="D59" i="22"/>
  <c r="G58" i="22"/>
  <c r="F58" i="22"/>
  <c r="D58" i="22"/>
  <c r="G52" i="22"/>
  <c r="F52" i="22"/>
  <c r="D52" i="22"/>
  <c r="F51" i="22"/>
  <c r="G51" i="22" s="1"/>
  <c r="D51" i="22"/>
  <c r="F50" i="22"/>
  <c r="G50" i="22" s="1"/>
  <c r="D50" i="22"/>
  <c r="F49" i="22"/>
  <c r="G49" i="22" s="1"/>
  <c r="D49" i="22"/>
  <c r="G48" i="22"/>
  <c r="F48" i="22"/>
  <c r="D48" i="22"/>
  <c r="I42" i="22"/>
  <c r="H42" i="22"/>
  <c r="H41" i="22"/>
  <c r="I41" i="22" s="1"/>
  <c r="I40" i="22"/>
  <c r="H40" i="22"/>
  <c r="H39" i="22"/>
  <c r="I39" i="22" s="1"/>
  <c r="I38" i="22"/>
  <c r="H38" i="22"/>
  <c r="H37" i="22"/>
  <c r="I37" i="22" s="1"/>
  <c r="I36" i="22"/>
  <c r="H36" i="22"/>
  <c r="H35" i="22"/>
  <c r="I35" i="22" s="1"/>
  <c r="I34" i="22"/>
  <c r="H34" i="22"/>
  <c r="H33" i="22"/>
  <c r="I33" i="22" s="1"/>
  <c r="I32" i="22"/>
  <c r="H32" i="22"/>
  <c r="H31" i="22"/>
  <c r="I31" i="22" s="1"/>
  <c r="I30" i="22"/>
  <c r="H30" i="22"/>
  <c r="H29" i="22"/>
  <c r="I29" i="22" s="1"/>
  <c r="I28" i="22"/>
  <c r="H28" i="22"/>
  <c r="H27" i="22"/>
  <c r="I27" i="22" s="1"/>
  <c r="I26" i="22"/>
  <c r="H26" i="22"/>
  <c r="H25" i="22"/>
  <c r="I25" i="22" s="1"/>
  <c r="I24" i="22"/>
  <c r="H24" i="22"/>
  <c r="H23" i="22"/>
  <c r="I23" i="22" s="1"/>
  <c r="I22" i="22"/>
  <c r="H22" i="22"/>
  <c r="H21" i="22"/>
  <c r="I21" i="22" s="1"/>
  <c r="I20" i="22"/>
  <c r="H20" i="22"/>
  <c r="H19" i="22"/>
  <c r="I19" i="22" s="1"/>
  <c r="I18" i="22"/>
  <c r="H18" i="22"/>
  <c r="H17" i="22"/>
  <c r="I17" i="22" s="1"/>
  <c r="I16" i="22"/>
  <c r="H16" i="22"/>
  <c r="H15" i="22"/>
  <c r="I15" i="22" s="1"/>
  <c r="I14" i="22"/>
  <c r="H14" i="22"/>
  <c r="H13" i="22"/>
  <c r="I13" i="22" s="1"/>
  <c r="I12" i="22"/>
  <c r="H12" i="22"/>
  <c r="H11" i="22"/>
  <c r="I11" i="22" s="1"/>
  <c r="I10" i="22"/>
  <c r="H10" i="22"/>
  <c r="H9" i="22"/>
  <c r="I9" i="22" s="1"/>
  <c r="I8" i="22"/>
  <c r="H8" i="22"/>
  <c r="H7" i="22"/>
  <c r="I7" i="22" s="1"/>
  <c r="H180" i="23"/>
  <c r="G178" i="23"/>
  <c r="G171" i="23"/>
  <c r="G164" i="23"/>
  <c r="G157" i="23"/>
  <c r="G148" i="23"/>
  <c r="G139" i="23"/>
  <c r="G130" i="23"/>
  <c r="G116" i="23"/>
  <c r="E100" i="23"/>
  <c r="H100" i="23" s="1"/>
  <c r="C100" i="23"/>
  <c r="F99" i="23"/>
  <c r="H99" i="23" s="1"/>
  <c r="C99" i="23"/>
  <c r="E98" i="23"/>
  <c r="H98" i="23" s="1"/>
  <c r="C98" i="23"/>
  <c r="F97" i="23"/>
  <c r="H97" i="23" s="1"/>
  <c r="C97" i="23"/>
  <c r="E96" i="23"/>
  <c r="H96" i="23" s="1"/>
  <c r="C96" i="23"/>
  <c r="F95" i="23"/>
  <c r="H95" i="23" s="1"/>
  <c r="C95" i="23"/>
  <c r="G91" i="23"/>
  <c r="F82" i="23"/>
  <c r="E82" i="23"/>
  <c r="C82" i="23"/>
  <c r="E81" i="23"/>
  <c r="F81" i="23" s="1"/>
  <c r="C81" i="23"/>
  <c r="E80" i="23"/>
  <c r="F80" i="23" s="1"/>
  <c r="C80" i="23"/>
  <c r="E79" i="23"/>
  <c r="F79" i="23" s="1"/>
  <c r="C79" i="23"/>
  <c r="F78" i="23"/>
  <c r="E78" i="23"/>
  <c r="C78" i="23"/>
  <c r="F72" i="23"/>
  <c r="E72" i="23"/>
  <c r="C72" i="23"/>
  <c r="E71" i="23"/>
  <c r="F71" i="23" s="1"/>
  <c r="C71" i="23"/>
  <c r="E70" i="23"/>
  <c r="F70" i="23" s="1"/>
  <c r="C70" i="23"/>
  <c r="E69" i="23"/>
  <c r="F69" i="23" s="1"/>
  <c r="C69" i="23"/>
  <c r="F68" i="23"/>
  <c r="E68" i="23"/>
  <c r="C68" i="23"/>
  <c r="G62" i="23"/>
  <c r="F62" i="23"/>
  <c r="D62" i="23"/>
  <c r="F61" i="23"/>
  <c r="G61" i="23" s="1"/>
  <c r="D61" i="23"/>
  <c r="F60" i="23"/>
  <c r="G60" i="23" s="1"/>
  <c r="D60" i="23"/>
  <c r="F59" i="23"/>
  <c r="G59" i="23" s="1"/>
  <c r="D59" i="23"/>
  <c r="G58" i="23"/>
  <c r="F58" i="23"/>
  <c r="D58" i="23"/>
  <c r="G52" i="23"/>
  <c r="F52" i="23"/>
  <c r="D52" i="23"/>
  <c r="F51" i="23"/>
  <c r="G51" i="23" s="1"/>
  <c r="D51" i="23"/>
  <c r="F50" i="23"/>
  <c r="G50" i="23" s="1"/>
  <c r="D50" i="23"/>
  <c r="F49" i="23"/>
  <c r="G49" i="23" s="1"/>
  <c r="D49" i="23"/>
  <c r="G48" i="23"/>
  <c r="F48" i="23"/>
  <c r="D48" i="23"/>
  <c r="I42" i="23"/>
  <c r="H42" i="23"/>
  <c r="H41" i="23"/>
  <c r="I41" i="23" s="1"/>
  <c r="I40" i="23"/>
  <c r="H40" i="23"/>
  <c r="H39" i="23"/>
  <c r="I39" i="23" s="1"/>
  <c r="I38" i="23"/>
  <c r="H38" i="23"/>
  <c r="H37" i="23"/>
  <c r="I37" i="23" s="1"/>
  <c r="I36" i="23"/>
  <c r="H36" i="23"/>
  <c r="H35" i="23"/>
  <c r="I35" i="23" s="1"/>
  <c r="I34" i="23"/>
  <c r="H34" i="23"/>
  <c r="H33" i="23"/>
  <c r="I33" i="23" s="1"/>
  <c r="I32" i="23"/>
  <c r="H32" i="23"/>
  <c r="H31" i="23"/>
  <c r="I31" i="23" s="1"/>
  <c r="I30" i="23"/>
  <c r="H30" i="23"/>
  <c r="H29" i="23"/>
  <c r="I29" i="23" s="1"/>
  <c r="I28" i="23"/>
  <c r="H28" i="23"/>
  <c r="H27" i="23"/>
  <c r="I27" i="23" s="1"/>
  <c r="I26" i="23"/>
  <c r="H26" i="23"/>
  <c r="H25" i="23"/>
  <c r="I25" i="23" s="1"/>
  <c r="I24" i="23"/>
  <c r="H24" i="23"/>
  <c r="H23" i="23"/>
  <c r="I23" i="23" s="1"/>
  <c r="I22" i="23"/>
  <c r="H22" i="23"/>
  <c r="H21" i="23"/>
  <c r="I21" i="23" s="1"/>
  <c r="I20" i="23"/>
  <c r="H20" i="23"/>
  <c r="H19" i="23"/>
  <c r="I19" i="23" s="1"/>
  <c r="I18" i="23"/>
  <c r="H18" i="23"/>
  <c r="H17" i="23"/>
  <c r="I17" i="23" s="1"/>
  <c r="I16" i="23"/>
  <c r="H16" i="23"/>
  <c r="H15" i="23"/>
  <c r="I15" i="23" s="1"/>
  <c r="I14" i="23"/>
  <c r="H14" i="23"/>
  <c r="H13" i="23"/>
  <c r="I13" i="23" s="1"/>
  <c r="I12" i="23"/>
  <c r="H12" i="23"/>
  <c r="H11" i="23"/>
  <c r="I11" i="23" s="1"/>
  <c r="I10" i="23"/>
  <c r="H10" i="23"/>
  <c r="H9" i="23"/>
  <c r="I9" i="23" s="1"/>
  <c r="I8" i="23"/>
  <c r="H8" i="23"/>
  <c r="H7" i="23"/>
  <c r="I7" i="23" s="1"/>
  <c r="H180" i="24"/>
  <c r="G178" i="24"/>
  <c r="G171" i="24"/>
  <c r="G164" i="24"/>
  <c r="G157" i="24"/>
  <c r="G148" i="24"/>
  <c r="G139" i="24"/>
  <c r="G130" i="24"/>
  <c r="G116" i="24"/>
  <c r="E100" i="24"/>
  <c r="H100" i="24" s="1"/>
  <c r="C100" i="24"/>
  <c r="F99" i="24"/>
  <c r="H99" i="24" s="1"/>
  <c r="C99" i="24"/>
  <c r="E98" i="24"/>
  <c r="H98" i="24" s="1"/>
  <c r="C98" i="24"/>
  <c r="F97" i="24"/>
  <c r="H97" i="24" s="1"/>
  <c r="C97" i="24"/>
  <c r="E96" i="24"/>
  <c r="H96" i="24" s="1"/>
  <c r="C96" i="24"/>
  <c r="F95" i="24"/>
  <c r="H95" i="24" s="1"/>
  <c r="C95" i="24"/>
  <c r="G91" i="24"/>
  <c r="F82" i="24"/>
  <c r="E82" i="24"/>
  <c r="C82" i="24"/>
  <c r="E81" i="24"/>
  <c r="F81" i="24" s="1"/>
  <c r="C81" i="24"/>
  <c r="E80" i="24"/>
  <c r="F80" i="24" s="1"/>
  <c r="C80" i="24"/>
  <c r="E79" i="24"/>
  <c r="F79" i="24" s="1"/>
  <c r="C79" i="24"/>
  <c r="F78" i="24"/>
  <c r="E78" i="24"/>
  <c r="C78" i="24"/>
  <c r="F72" i="24"/>
  <c r="E72" i="24"/>
  <c r="C72" i="24"/>
  <c r="E71" i="24"/>
  <c r="F71" i="24" s="1"/>
  <c r="C71" i="24"/>
  <c r="E70" i="24"/>
  <c r="F70" i="24" s="1"/>
  <c r="C70" i="24"/>
  <c r="E69" i="24"/>
  <c r="F69" i="24" s="1"/>
  <c r="C69" i="24"/>
  <c r="F68" i="24"/>
  <c r="E68" i="24"/>
  <c r="C68" i="24"/>
  <c r="G62" i="24"/>
  <c r="F62" i="24"/>
  <c r="D62" i="24"/>
  <c r="F61" i="24"/>
  <c r="G61" i="24" s="1"/>
  <c r="D61" i="24"/>
  <c r="F60" i="24"/>
  <c r="G60" i="24" s="1"/>
  <c r="D60" i="24"/>
  <c r="F59" i="24"/>
  <c r="G59" i="24" s="1"/>
  <c r="D59" i="24"/>
  <c r="G58" i="24"/>
  <c r="F58" i="24"/>
  <c r="D58" i="24"/>
  <c r="G52" i="24"/>
  <c r="F52" i="24"/>
  <c r="D52" i="24"/>
  <c r="F51" i="24"/>
  <c r="G51" i="24" s="1"/>
  <c r="D51" i="24"/>
  <c r="F50" i="24"/>
  <c r="G50" i="24" s="1"/>
  <c r="D50" i="24"/>
  <c r="F49" i="24"/>
  <c r="G49" i="24" s="1"/>
  <c r="D49" i="24"/>
  <c r="G48" i="24"/>
  <c r="F48" i="24"/>
  <c r="D48" i="24"/>
  <c r="I42" i="24"/>
  <c r="H42" i="24"/>
  <c r="H41" i="24"/>
  <c r="I41" i="24" s="1"/>
  <c r="I40" i="24"/>
  <c r="H40" i="24"/>
  <c r="H39" i="24"/>
  <c r="I39" i="24" s="1"/>
  <c r="I38" i="24"/>
  <c r="H38" i="24"/>
  <c r="H37" i="24"/>
  <c r="I37" i="24" s="1"/>
  <c r="I36" i="24"/>
  <c r="H36" i="24"/>
  <c r="H35" i="24"/>
  <c r="I35" i="24" s="1"/>
  <c r="I34" i="24"/>
  <c r="H34" i="24"/>
  <c r="H33" i="24"/>
  <c r="I33" i="24" s="1"/>
  <c r="I32" i="24"/>
  <c r="H32" i="24"/>
  <c r="H31" i="24"/>
  <c r="I31" i="24" s="1"/>
  <c r="I30" i="24"/>
  <c r="H30" i="24"/>
  <c r="H29" i="24"/>
  <c r="I29" i="24" s="1"/>
  <c r="I28" i="24"/>
  <c r="H28" i="24"/>
  <c r="H27" i="24"/>
  <c r="I27" i="24" s="1"/>
  <c r="I26" i="24"/>
  <c r="H26" i="24"/>
  <c r="H25" i="24"/>
  <c r="I25" i="24" s="1"/>
  <c r="I24" i="24"/>
  <c r="H24" i="24"/>
  <c r="H23" i="24"/>
  <c r="I23" i="24" s="1"/>
  <c r="I22" i="24"/>
  <c r="H22" i="24"/>
  <c r="H21" i="24"/>
  <c r="I21" i="24" s="1"/>
  <c r="I20" i="24"/>
  <c r="H20" i="24"/>
  <c r="H19" i="24"/>
  <c r="I19" i="24" s="1"/>
  <c r="I18" i="24"/>
  <c r="H18" i="24"/>
  <c r="H17" i="24"/>
  <c r="I17" i="24" s="1"/>
  <c r="I16" i="24"/>
  <c r="H16" i="24"/>
  <c r="H15" i="24"/>
  <c r="I15" i="24" s="1"/>
  <c r="I14" i="24"/>
  <c r="H14" i="24"/>
  <c r="H13" i="24"/>
  <c r="I13" i="24" s="1"/>
  <c r="I12" i="24"/>
  <c r="H12" i="24"/>
  <c r="H11" i="24"/>
  <c r="I11" i="24" s="1"/>
  <c r="I10" i="24"/>
  <c r="H10" i="24"/>
  <c r="H9" i="24"/>
  <c r="I9" i="24" s="1"/>
  <c r="I8" i="24"/>
  <c r="H8" i="24"/>
  <c r="H7" i="24"/>
  <c r="I7" i="24" s="1"/>
  <c r="H180" i="25"/>
  <c r="G178" i="25"/>
  <c r="G171" i="25"/>
  <c r="G164" i="25"/>
  <c r="G157" i="25"/>
  <c r="G148" i="25"/>
  <c r="G139" i="25"/>
  <c r="G130" i="25"/>
  <c r="G116" i="25"/>
  <c r="E100" i="25"/>
  <c r="H100" i="25" s="1"/>
  <c r="C100" i="25"/>
  <c r="F99" i="25"/>
  <c r="H99" i="25" s="1"/>
  <c r="C99" i="25"/>
  <c r="E98" i="25"/>
  <c r="H98" i="25" s="1"/>
  <c r="C98" i="25"/>
  <c r="F97" i="25"/>
  <c r="H97" i="25" s="1"/>
  <c r="C97" i="25"/>
  <c r="E96" i="25"/>
  <c r="H96" i="25" s="1"/>
  <c r="C96" i="25"/>
  <c r="F95" i="25"/>
  <c r="H95" i="25" s="1"/>
  <c r="C95" i="25"/>
  <c r="G91" i="25"/>
  <c r="F82" i="25"/>
  <c r="E82" i="25"/>
  <c r="C82" i="25"/>
  <c r="E81" i="25"/>
  <c r="F81" i="25" s="1"/>
  <c r="C81" i="25"/>
  <c r="E80" i="25"/>
  <c r="F80" i="25" s="1"/>
  <c r="C80" i="25"/>
  <c r="F79" i="25"/>
  <c r="E79" i="25"/>
  <c r="C79" i="25"/>
  <c r="F78" i="25"/>
  <c r="E78" i="25"/>
  <c r="C78" i="25"/>
  <c r="F72" i="25"/>
  <c r="E72" i="25"/>
  <c r="C72" i="25"/>
  <c r="E71" i="25"/>
  <c r="F71" i="25" s="1"/>
  <c r="C71" i="25"/>
  <c r="E70" i="25"/>
  <c r="F70" i="25" s="1"/>
  <c r="C70" i="25"/>
  <c r="F69" i="25"/>
  <c r="E69" i="25"/>
  <c r="C69" i="25"/>
  <c r="F68" i="25"/>
  <c r="E68" i="25"/>
  <c r="C68" i="25"/>
  <c r="G62" i="25"/>
  <c r="F62" i="25"/>
  <c r="D62" i="25"/>
  <c r="F61" i="25"/>
  <c r="G61" i="25" s="1"/>
  <c r="D61" i="25"/>
  <c r="F60" i="25"/>
  <c r="G60" i="25" s="1"/>
  <c r="D60" i="25"/>
  <c r="G59" i="25"/>
  <c r="F59" i="25"/>
  <c r="D59" i="25"/>
  <c r="G58" i="25"/>
  <c r="F58" i="25"/>
  <c r="D58" i="25"/>
  <c r="G52" i="25"/>
  <c r="F52" i="25"/>
  <c r="D52" i="25"/>
  <c r="F51" i="25"/>
  <c r="G51" i="25" s="1"/>
  <c r="D51" i="25"/>
  <c r="F50" i="25"/>
  <c r="G50" i="25" s="1"/>
  <c r="D50" i="25"/>
  <c r="G49" i="25"/>
  <c r="F49" i="25"/>
  <c r="D49" i="25"/>
  <c r="G48" i="25"/>
  <c r="G54" i="25" s="1"/>
  <c r="F48" i="25"/>
  <c r="D48" i="25"/>
  <c r="I42" i="25"/>
  <c r="H42" i="25"/>
  <c r="H41" i="25"/>
  <c r="I41" i="25" s="1"/>
  <c r="I40" i="25"/>
  <c r="H40" i="25"/>
  <c r="H39" i="25"/>
  <c r="I39" i="25" s="1"/>
  <c r="I38" i="25"/>
  <c r="H38" i="25"/>
  <c r="H37" i="25"/>
  <c r="I37" i="25" s="1"/>
  <c r="I36" i="25"/>
  <c r="H36" i="25"/>
  <c r="H35" i="25"/>
  <c r="I35" i="25" s="1"/>
  <c r="I34" i="25"/>
  <c r="H34" i="25"/>
  <c r="H33" i="25"/>
  <c r="I33" i="25" s="1"/>
  <c r="I32" i="25"/>
  <c r="H32" i="25"/>
  <c r="H31" i="25"/>
  <c r="I31" i="25" s="1"/>
  <c r="I30" i="25"/>
  <c r="H30" i="25"/>
  <c r="H29" i="25"/>
  <c r="I29" i="25" s="1"/>
  <c r="I28" i="25"/>
  <c r="H28" i="25"/>
  <c r="H27" i="25"/>
  <c r="I27" i="25" s="1"/>
  <c r="I26" i="25"/>
  <c r="H26" i="25"/>
  <c r="H25" i="25"/>
  <c r="I25" i="25" s="1"/>
  <c r="I24" i="25"/>
  <c r="H24" i="25"/>
  <c r="H23" i="25"/>
  <c r="I23" i="25" s="1"/>
  <c r="I22" i="25"/>
  <c r="H22" i="25"/>
  <c r="H21" i="25"/>
  <c r="I21" i="25" s="1"/>
  <c r="I20" i="25"/>
  <c r="H20" i="25"/>
  <c r="H19" i="25"/>
  <c r="I19" i="25" s="1"/>
  <c r="I18" i="25"/>
  <c r="H18" i="25"/>
  <c r="H17" i="25"/>
  <c r="I17" i="25" s="1"/>
  <c r="I16" i="25"/>
  <c r="H16" i="25"/>
  <c r="H15" i="25"/>
  <c r="I15" i="25" s="1"/>
  <c r="I14" i="25"/>
  <c r="H14" i="25"/>
  <c r="H13" i="25"/>
  <c r="I13" i="25" s="1"/>
  <c r="I12" i="25"/>
  <c r="H12" i="25"/>
  <c r="H11" i="25"/>
  <c r="I11" i="25" s="1"/>
  <c r="I10" i="25"/>
  <c r="H10" i="25"/>
  <c r="H9" i="25"/>
  <c r="I9" i="25" s="1"/>
  <c r="I8" i="25"/>
  <c r="H8" i="25"/>
  <c r="H7" i="25"/>
  <c r="I7" i="25" s="1"/>
  <c r="H180" i="26"/>
  <c r="G178" i="26"/>
  <c r="G171" i="26"/>
  <c r="G164" i="26"/>
  <c r="G157" i="26"/>
  <c r="G148" i="26"/>
  <c r="G139" i="26"/>
  <c r="G130" i="26"/>
  <c r="G116" i="26"/>
  <c r="E100" i="26"/>
  <c r="H100" i="26" s="1"/>
  <c r="C100" i="26"/>
  <c r="F99" i="26"/>
  <c r="H99" i="26" s="1"/>
  <c r="C99" i="26"/>
  <c r="E98" i="26"/>
  <c r="H98" i="26" s="1"/>
  <c r="C98" i="26"/>
  <c r="F97" i="26"/>
  <c r="H97" i="26" s="1"/>
  <c r="C97" i="26"/>
  <c r="E96" i="26"/>
  <c r="H96" i="26" s="1"/>
  <c r="C96" i="26"/>
  <c r="F95" i="26"/>
  <c r="H95" i="26" s="1"/>
  <c r="C95" i="26"/>
  <c r="G91" i="26"/>
  <c r="F82" i="26"/>
  <c r="E82" i="26"/>
  <c r="C82" i="26"/>
  <c r="E81" i="26"/>
  <c r="F81" i="26" s="1"/>
  <c r="C81" i="26"/>
  <c r="E80" i="26"/>
  <c r="F80" i="26" s="1"/>
  <c r="C80" i="26"/>
  <c r="F79" i="26"/>
  <c r="E79" i="26"/>
  <c r="C79" i="26"/>
  <c r="F78" i="26"/>
  <c r="E78" i="26"/>
  <c r="C78" i="26"/>
  <c r="F72" i="26"/>
  <c r="E72" i="26"/>
  <c r="C72" i="26"/>
  <c r="E71" i="26"/>
  <c r="F71" i="26" s="1"/>
  <c r="C71" i="26"/>
  <c r="E70" i="26"/>
  <c r="F70" i="26" s="1"/>
  <c r="C70" i="26"/>
  <c r="F69" i="26"/>
  <c r="E69" i="26"/>
  <c r="C69" i="26"/>
  <c r="F68" i="26"/>
  <c r="F74" i="26" s="1"/>
  <c r="E68" i="26"/>
  <c r="C68" i="26"/>
  <c r="G62" i="26"/>
  <c r="F62" i="26"/>
  <c r="D62" i="26"/>
  <c r="F61" i="26"/>
  <c r="G61" i="26" s="1"/>
  <c r="D61" i="26"/>
  <c r="F60" i="26"/>
  <c r="G60" i="26" s="1"/>
  <c r="D60" i="26"/>
  <c r="G59" i="26"/>
  <c r="F59" i="26"/>
  <c r="D59" i="26"/>
  <c r="G58" i="26"/>
  <c r="F58" i="26"/>
  <c r="D58" i="26"/>
  <c r="G52" i="26"/>
  <c r="F52" i="26"/>
  <c r="D52" i="26"/>
  <c r="F51" i="26"/>
  <c r="G51" i="26" s="1"/>
  <c r="D51" i="26"/>
  <c r="F50" i="26"/>
  <c r="G50" i="26" s="1"/>
  <c r="D50" i="26"/>
  <c r="G49" i="26"/>
  <c r="F49" i="26"/>
  <c r="D49" i="26"/>
  <c r="G48" i="26"/>
  <c r="F48" i="26"/>
  <c r="D48" i="26"/>
  <c r="I42" i="26"/>
  <c r="H42" i="26"/>
  <c r="H41" i="26"/>
  <c r="I41" i="26" s="1"/>
  <c r="I40" i="26"/>
  <c r="H40" i="26"/>
  <c r="H39" i="26"/>
  <c r="I39" i="26" s="1"/>
  <c r="I38" i="26"/>
  <c r="H38" i="26"/>
  <c r="H37" i="26"/>
  <c r="I37" i="26" s="1"/>
  <c r="I36" i="26"/>
  <c r="H36" i="26"/>
  <c r="H35" i="26"/>
  <c r="I35" i="26" s="1"/>
  <c r="I34" i="26"/>
  <c r="H34" i="26"/>
  <c r="H33" i="26"/>
  <c r="I33" i="26" s="1"/>
  <c r="I32" i="26"/>
  <c r="H32" i="26"/>
  <c r="H31" i="26"/>
  <c r="I31" i="26" s="1"/>
  <c r="I30" i="26"/>
  <c r="H30" i="26"/>
  <c r="H29" i="26"/>
  <c r="I29" i="26" s="1"/>
  <c r="I28" i="26"/>
  <c r="H28" i="26"/>
  <c r="H27" i="26"/>
  <c r="I27" i="26" s="1"/>
  <c r="I26" i="26"/>
  <c r="H26" i="26"/>
  <c r="H25" i="26"/>
  <c r="I25" i="26" s="1"/>
  <c r="I24" i="26"/>
  <c r="H24" i="26"/>
  <c r="H23" i="26"/>
  <c r="I23" i="26" s="1"/>
  <c r="I22" i="26"/>
  <c r="H22" i="26"/>
  <c r="H21" i="26"/>
  <c r="I21" i="26" s="1"/>
  <c r="I20" i="26"/>
  <c r="H20" i="26"/>
  <c r="H19" i="26"/>
  <c r="I19" i="26" s="1"/>
  <c r="I18" i="26"/>
  <c r="H18" i="26"/>
  <c r="H17" i="26"/>
  <c r="I17" i="26" s="1"/>
  <c r="I16" i="26"/>
  <c r="H16" i="26"/>
  <c r="H15" i="26"/>
  <c r="I15" i="26" s="1"/>
  <c r="I14" i="26"/>
  <c r="H14" i="26"/>
  <c r="H13" i="26"/>
  <c r="I13" i="26" s="1"/>
  <c r="I12" i="26"/>
  <c r="H12" i="26"/>
  <c r="H11" i="26"/>
  <c r="I11" i="26" s="1"/>
  <c r="I10" i="26"/>
  <c r="H10" i="26"/>
  <c r="H9" i="26"/>
  <c r="I9" i="26" s="1"/>
  <c r="I8" i="26"/>
  <c r="H8" i="26"/>
  <c r="H7" i="26"/>
  <c r="I7" i="26" s="1"/>
  <c r="H180" i="27"/>
  <c r="G178" i="27"/>
  <c r="G171" i="27"/>
  <c r="G164" i="27"/>
  <c r="G157" i="27"/>
  <c r="G148" i="27"/>
  <c r="G139" i="27"/>
  <c r="G130" i="27"/>
  <c r="G116" i="27"/>
  <c r="E100" i="27"/>
  <c r="H100" i="27" s="1"/>
  <c r="C100" i="27"/>
  <c r="F99" i="27"/>
  <c r="H99" i="27" s="1"/>
  <c r="C99" i="27"/>
  <c r="E98" i="27"/>
  <c r="H98" i="27" s="1"/>
  <c r="C98" i="27"/>
  <c r="F97" i="27"/>
  <c r="H97" i="27" s="1"/>
  <c r="C97" i="27"/>
  <c r="E96" i="27"/>
  <c r="H96" i="27" s="1"/>
  <c r="C96" i="27"/>
  <c r="F95" i="27"/>
  <c r="H95" i="27" s="1"/>
  <c r="C95" i="27"/>
  <c r="G91" i="27"/>
  <c r="F82" i="27"/>
  <c r="E82" i="27"/>
  <c r="C82" i="27"/>
  <c r="E81" i="27"/>
  <c r="F81" i="27" s="1"/>
  <c r="C81" i="27"/>
  <c r="E80" i="27"/>
  <c r="F80" i="27" s="1"/>
  <c r="C80" i="27"/>
  <c r="E79" i="27"/>
  <c r="F79" i="27" s="1"/>
  <c r="C79" i="27"/>
  <c r="F78" i="27"/>
  <c r="E78" i="27"/>
  <c r="C78" i="27"/>
  <c r="F72" i="27"/>
  <c r="E72" i="27"/>
  <c r="C72" i="27"/>
  <c r="E71" i="27"/>
  <c r="F71" i="27" s="1"/>
  <c r="C71" i="27"/>
  <c r="E70" i="27"/>
  <c r="F70" i="27" s="1"/>
  <c r="C70" i="27"/>
  <c r="E69" i="27"/>
  <c r="F69" i="27" s="1"/>
  <c r="C69" i="27"/>
  <c r="F68" i="27"/>
  <c r="E68" i="27"/>
  <c r="C68" i="27"/>
  <c r="G62" i="27"/>
  <c r="F62" i="27"/>
  <c r="D62" i="27"/>
  <c r="F61" i="27"/>
  <c r="G61" i="27" s="1"/>
  <c r="D61" i="27"/>
  <c r="F60" i="27"/>
  <c r="G60" i="27" s="1"/>
  <c r="D60" i="27"/>
  <c r="F59" i="27"/>
  <c r="G59" i="27" s="1"/>
  <c r="D59" i="27"/>
  <c r="G58" i="27"/>
  <c r="F58" i="27"/>
  <c r="D58" i="27"/>
  <c r="G52" i="27"/>
  <c r="F52" i="27"/>
  <c r="D52" i="27"/>
  <c r="F51" i="27"/>
  <c r="G51" i="27" s="1"/>
  <c r="D51" i="27"/>
  <c r="F50" i="27"/>
  <c r="G50" i="27" s="1"/>
  <c r="D50" i="27"/>
  <c r="F49" i="27"/>
  <c r="G49" i="27" s="1"/>
  <c r="D49" i="27"/>
  <c r="G48" i="27"/>
  <c r="F48" i="27"/>
  <c r="D48" i="27"/>
  <c r="I42" i="27"/>
  <c r="H42" i="27"/>
  <c r="H41" i="27"/>
  <c r="I41" i="27" s="1"/>
  <c r="I40" i="27"/>
  <c r="H40" i="27"/>
  <c r="H39" i="27"/>
  <c r="I39" i="27" s="1"/>
  <c r="I38" i="27"/>
  <c r="H38" i="27"/>
  <c r="H37" i="27"/>
  <c r="I37" i="27" s="1"/>
  <c r="I36" i="27"/>
  <c r="H36" i="27"/>
  <c r="H35" i="27"/>
  <c r="I35" i="27" s="1"/>
  <c r="I34" i="27"/>
  <c r="H34" i="27"/>
  <c r="H33" i="27"/>
  <c r="I33" i="27" s="1"/>
  <c r="I32" i="27"/>
  <c r="H32" i="27"/>
  <c r="H31" i="27"/>
  <c r="I31" i="27" s="1"/>
  <c r="I30" i="27"/>
  <c r="H30" i="27"/>
  <c r="H29" i="27"/>
  <c r="I29" i="27" s="1"/>
  <c r="I28" i="27"/>
  <c r="H28" i="27"/>
  <c r="H27" i="27"/>
  <c r="I27" i="27" s="1"/>
  <c r="I26" i="27"/>
  <c r="H26" i="27"/>
  <c r="H25" i="27"/>
  <c r="I25" i="27" s="1"/>
  <c r="I24" i="27"/>
  <c r="H24" i="27"/>
  <c r="H23" i="27"/>
  <c r="I23" i="27" s="1"/>
  <c r="I22" i="27"/>
  <c r="H22" i="27"/>
  <c r="H21" i="27"/>
  <c r="I21" i="27" s="1"/>
  <c r="I20" i="27"/>
  <c r="H20" i="27"/>
  <c r="H19" i="27"/>
  <c r="I19" i="27" s="1"/>
  <c r="I18" i="27"/>
  <c r="H18" i="27"/>
  <c r="H17" i="27"/>
  <c r="I17" i="27" s="1"/>
  <c r="I16" i="27"/>
  <c r="H16" i="27"/>
  <c r="H15" i="27"/>
  <c r="I15" i="27" s="1"/>
  <c r="I14" i="27"/>
  <c r="H14" i="27"/>
  <c r="H13" i="27"/>
  <c r="I13" i="27" s="1"/>
  <c r="I12" i="27"/>
  <c r="H12" i="27"/>
  <c r="H11" i="27"/>
  <c r="I11" i="27" s="1"/>
  <c r="I10" i="27"/>
  <c r="H10" i="27"/>
  <c r="H9" i="27"/>
  <c r="I9" i="27" s="1"/>
  <c r="I8" i="27"/>
  <c r="H8" i="27"/>
  <c r="H7" i="27"/>
  <c r="I7" i="27" s="1"/>
  <c r="H180" i="28"/>
  <c r="G178" i="28"/>
  <c r="G171" i="28"/>
  <c r="G164" i="28"/>
  <c r="G157" i="28"/>
  <c r="G148" i="28"/>
  <c r="G139" i="28"/>
  <c r="G130" i="28"/>
  <c r="G116" i="28"/>
  <c r="E100" i="28"/>
  <c r="H100" i="28" s="1"/>
  <c r="C100" i="28"/>
  <c r="F99" i="28"/>
  <c r="H99" i="28" s="1"/>
  <c r="C99" i="28"/>
  <c r="E98" i="28"/>
  <c r="H98" i="28" s="1"/>
  <c r="C98" i="28"/>
  <c r="F97" i="28"/>
  <c r="H97" i="28" s="1"/>
  <c r="C97" i="28"/>
  <c r="E96" i="28"/>
  <c r="H96" i="28" s="1"/>
  <c r="C96" i="28"/>
  <c r="F95" i="28"/>
  <c r="H95" i="28" s="1"/>
  <c r="C95" i="28"/>
  <c r="G91" i="28"/>
  <c r="F82" i="28"/>
  <c r="E82" i="28"/>
  <c r="C82" i="28"/>
  <c r="E81" i="28"/>
  <c r="F81" i="28" s="1"/>
  <c r="C81" i="28"/>
  <c r="E80" i="28"/>
  <c r="F80" i="28" s="1"/>
  <c r="C80" i="28"/>
  <c r="E79" i="28"/>
  <c r="F79" i="28" s="1"/>
  <c r="C79" i="28"/>
  <c r="F78" i="28"/>
  <c r="E78" i="28"/>
  <c r="C78" i="28"/>
  <c r="F72" i="28"/>
  <c r="E72" i="28"/>
  <c r="C72" i="28"/>
  <c r="E71" i="28"/>
  <c r="F71" i="28" s="1"/>
  <c r="C71" i="28"/>
  <c r="E70" i="28"/>
  <c r="F70" i="28" s="1"/>
  <c r="C70" i="28"/>
  <c r="E69" i="28"/>
  <c r="F69" i="28" s="1"/>
  <c r="C69" i="28"/>
  <c r="F68" i="28"/>
  <c r="E68" i="28"/>
  <c r="C68" i="28"/>
  <c r="G62" i="28"/>
  <c r="F62" i="28"/>
  <c r="D62" i="28"/>
  <c r="F61" i="28"/>
  <c r="G61" i="28" s="1"/>
  <c r="D61" i="28"/>
  <c r="F60" i="28"/>
  <c r="G60" i="28" s="1"/>
  <c r="D60" i="28"/>
  <c r="F59" i="28"/>
  <c r="G59" i="28" s="1"/>
  <c r="D59" i="28"/>
  <c r="G58" i="28"/>
  <c r="F58" i="28"/>
  <c r="D58" i="28"/>
  <c r="G52" i="28"/>
  <c r="F52" i="28"/>
  <c r="D52" i="28"/>
  <c r="F51" i="28"/>
  <c r="G51" i="28" s="1"/>
  <c r="D51" i="28"/>
  <c r="F50" i="28"/>
  <c r="G50" i="28" s="1"/>
  <c r="D50" i="28"/>
  <c r="F49" i="28"/>
  <c r="G49" i="28" s="1"/>
  <c r="D49" i="28"/>
  <c r="G48" i="28"/>
  <c r="F48" i="28"/>
  <c r="D48" i="28"/>
  <c r="I42" i="28"/>
  <c r="H42" i="28"/>
  <c r="H41" i="28"/>
  <c r="I41" i="28" s="1"/>
  <c r="I40" i="28"/>
  <c r="H40" i="28"/>
  <c r="H39" i="28"/>
  <c r="I39" i="28" s="1"/>
  <c r="I38" i="28"/>
  <c r="H38" i="28"/>
  <c r="H37" i="28"/>
  <c r="I37" i="28" s="1"/>
  <c r="I36" i="28"/>
  <c r="H36" i="28"/>
  <c r="H35" i="28"/>
  <c r="I35" i="28" s="1"/>
  <c r="I34" i="28"/>
  <c r="H34" i="28"/>
  <c r="H33" i="28"/>
  <c r="I33" i="28" s="1"/>
  <c r="I32" i="28"/>
  <c r="H32" i="28"/>
  <c r="H31" i="28"/>
  <c r="I31" i="28" s="1"/>
  <c r="I30" i="28"/>
  <c r="H30" i="28"/>
  <c r="H29" i="28"/>
  <c r="I29" i="28" s="1"/>
  <c r="I28" i="28"/>
  <c r="H28" i="28"/>
  <c r="H27" i="28"/>
  <c r="I27" i="28" s="1"/>
  <c r="I26" i="28"/>
  <c r="H26" i="28"/>
  <c r="H25" i="28"/>
  <c r="I25" i="28" s="1"/>
  <c r="I24" i="28"/>
  <c r="H24" i="28"/>
  <c r="H23" i="28"/>
  <c r="I23" i="28" s="1"/>
  <c r="I22" i="28"/>
  <c r="H22" i="28"/>
  <c r="H21" i="28"/>
  <c r="I21" i="28" s="1"/>
  <c r="I20" i="28"/>
  <c r="H20" i="28"/>
  <c r="H19" i="28"/>
  <c r="I19" i="28" s="1"/>
  <c r="I18" i="28"/>
  <c r="H18" i="28"/>
  <c r="H17" i="28"/>
  <c r="I17" i="28" s="1"/>
  <c r="I16" i="28"/>
  <c r="H16" i="28"/>
  <c r="H15" i="28"/>
  <c r="I15" i="28" s="1"/>
  <c r="I14" i="28"/>
  <c r="H14" i="28"/>
  <c r="H13" i="28"/>
  <c r="I13" i="28" s="1"/>
  <c r="I12" i="28"/>
  <c r="H12" i="28"/>
  <c r="H11" i="28"/>
  <c r="I11" i="28" s="1"/>
  <c r="I10" i="28"/>
  <c r="H10" i="28"/>
  <c r="H9" i="28"/>
  <c r="I9" i="28" s="1"/>
  <c r="I8" i="28"/>
  <c r="H8" i="28"/>
  <c r="H7" i="28"/>
  <c r="I7" i="28" s="1"/>
  <c r="H180" i="29"/>
  <c r="G178" i="29"/>
  <c r="G171" i="29"/>
  <c r="G164" i="29"/>
  <c r="G157" i="29"/>
  <c r="G148" i="29"/>
  <c r="G139" i="29"/>
  <c r="G130" i="29"/>
  <c r="G116" i="29"/>
  <c r="E100" i="29"/>
  <c r="H100" i="29" s="1"/>
  <c r="C100" i="29"/>
  <c r="F99" i="29"/>
  <c r="H99" i="29" s="1"/>
  <c r="C99" i="29"/>
  <c r="E98" i="29"/>
  <c r="H98" i="29" s="1"/>
  <c r="C98" i="29"/>
  <c r="F97" i="29"/>
  <c r="H97" i="29" s="1"/>
  <c r="C97" i="29"/>
  <c r="E96" i="29"/>
  <c r="H96" i="29" s="1"/>
  <c r="C96" i="29"/>
  <c r="F95" i="29"/>
  <c r="H95" i="29" s="1"/>
  <c r="C95" i="29"/>
  <c r="G91" i="29"/>
  <c r="F82" i="29"/>
  <c r="E82" i="29"/>
  <c r="C82" i="29"/>
  <c r="E81" i="29"/>
  <c r="F81" i="29" s="1"/>
  <c r="C81" i="29"/>
  <c r="E80" i="29"/>
  <c r="F80" i="29" s="1"/>
  <c r="C80" i="29"/>
  <c r="F79" i="29"/>
  <c r="E79" i="29"/>
  <c r="C79" i="29"/>
  <c r="F78" i="29"/>
  <c r="E78" i="29"/>
  <c r="C78" i="29"/>
  <c r="F72" i="29"/>
  <c r="E72" i="29"/>
  <c r="C72" i="29"/>
  <c r="E71" i="29"/>
  <c r="F71" i="29" s="1"/>
  <c r="C71" i="29"/>
  <c r="E70" i="29"/>
  <c r="F70" i="29" s="1"/>
  <c r="C70" i="29"/>
  <c r="E69" i="29"/>
  <c r="F69" i="29" s="1"/>
  <c r="C69" i="29"/>
  <c r="F68" i="29"/>
  <c r="F74" i="29" s="1"/>
  <c r="E68" i="29"/>
  <c r="C68" i="29"/>
  <c r="G62" i="29"/>
  <c r="F62" i="29"/>
  <c r="D62" i="29"/>
  <c r="F61" i="29"/>
  <c r="G61" i="29" s="1"/>
  <c r="D61" i="29"/>
  <c r="F60" i="29"/>
  <c r="G60" i="29" s="1"/>
  <c r="D60" i="29"/>
  <c r="G59" i="29"/>
  <c r="F59" i="29"/>
  <c r="D59" i="29"/>
  <c r="G58" i="29"/>
  <c r="F58" i="29"/>
  <c r="D58" i="29"/>
  <c r="G52" i="29"/>
  <c r="F52" i="29"/>
  <c r="D52" i="29"/>
  <c r="F51" i="29"/>
  <c r="G51" i="29" s="1"/>
  <c r="D51" i="29"/>
  <c r="F50" i="29"/>
  <c r="G50" i="29" s="1"/>
  <c r="D50" i="29"/>
  <c r="G49" i="29"/>
  <c r="F49" i="29"/>
  <c r="D49" i="29"/>
  <c r="G48" i="29"/>
  <c r="F48" i="29"/>
  <c r="D48" i="29"/>
  <c r="I42" i="29"/>
  <c r="H42" i="29"/>
  <c r="H41" i="29"/>
  <c r="I41" i="29" s="1"/>
  <c r="I40" i="29"/>
  <c r="H40" i="29"/>
  <c r="H39" i="29"/>
  <c r="I39" i="29" s="1"/>
  <c r="I38" i="29"/>
  <c r="H38" i="29"/>
  <c r="H37" i="29"/>
  <c r="I37" i="29" s="1"/>
  <c r="I36" i="29"/>
  <c r="H36" i="29"/>
  <c r="H35" i="29"/>
  <c r="I35" i="29" s="1"/>
  <c r="I34" i="29"/>
  <c r="H34" i="29"/>
  <c r="H33" i="29"/>
  <c r="I33" i="29" s="1"/>
  <c r="I32" i="29"/>
  <c r="H32" i="29"/>
  <c r="H31" i="29"/>
  <c r="I31" i="29" s="1"/>
  <c r="I30" i="29"/>
  <c r="H30" i="29"/>
  <c r="H29" i="29"/>
  <c r="I29" i="29" s="1"/>
  <c r="I28" i="29"/>
  <c r="H28" i="29"/>
  <c r="H27" i="29"/>
  <c r="I27" i="29" s="1"/>
  <c r="I26" i="29"/>
  <c r="H26" i="29"/>
  <c r="H25" i="29"/>
  <c r="I25" i="29" s="1"/>
  <c r="I24" i="29"/>
  <c r="H24" i="29"/>
  <c r="H23" i="29"/>
  <c r="I23" i="29" s="1"/>
  <c r="I22" i="29"/>
  <c r="H22" i="29"/>
  <c r="H21" i="29"/>
  <c r="I21" i="29" s="1"/>
  <c r="I20" i="29"/>
  <c r="H20" i="29"/>
  <c r="H19" i="29"/>
  <c r="I19" i="29" s="1"/>
  <c r="I18" i="29"/>
  <c r="H18" i="29"/>
  <c r="H17" i="29"/>
  <c r="I17" i="29" s="1"/>
  <c r="I16" i="29"/>
  <c r="H16" i="29"/>
  <c r="H15" i="29"/>
  <c r="I15" i="29" s="1"/>
  <c r="I14" i="29"/>
  <c r="H14" i="29"/>
  <c r="H13" i="29"/>
  <c r="I13" i="29" s="1"/>
  <c r="I12" i="29"/>
  <c r="H12" i="29"/>
  <c r="H11" i="29"/>
  <c r="I11" i="29" s="1"/>
  <c r="I10" i="29"/>
  <c r="H10" i="29"/>
  <c r="H9" i="29"/>
  <c r="I9" i="29" s="1"/>
  <c r="I8" i="29"/>
  <c r="H8" i="29"/>
  <c r="H7" i="29"/>
  <c r="I7" i="29" s="1"/>
  <c r="H180" i="30"/>
  <c r="G178" i="30"/>
  <c r="G171" i="30"/>
  <c r="G164" i="30"/>
  <c r="G157" i="30"/>
  <c r="G148" i="30"/>
  <c r="G139" i="30"/>
  <c r="G130" i="30"/>
  <c r="G116" i="30"/>
  <c r="E100" i="30"/>
  <c r="H100" i="30" s="1"/>
  <c r="C100" i="30"/>
  <c r="F99" i="30"/>
  <c r="H99" i="30" s="1"/>
  <c r="C99" i="30"/>
  <c r="E98" i="30"/>
  <c r="H98" i="30" s="1"/>
  <c r="C98" i="30"/>
  <c r="F97" i="30"/>
  <c r="H97" i="30" s="1"/>
  <c r="C97" i="30"/>
  <c r="E96" i="30"/>
  <c r="H96" i="30" s="1"/>
  <c r="C96" i="30"/>
  <c r="F95" i="30"/>
  <c r="H95" i="30" s="1"/>
  <c r="C95" i="30"/>
  <c r="G91" i="30"/>
  <c r="F82" i="30"/>
  <c r="E82" i="30"/>
  <c r="C82" i="30"/>
  <c r="E81" i="30"/>
  <c r="F81" i="30" s="1"/>
  <c r="C81" i="30"/>
  <c r="E80" i="30"/>
  <c r="F80" i="30" s="1"/>
  <c r="C80" i="30"/>
  <c r="F79" i="30"/>
  <c r="E79" i="30"/>
  <c r="C79" i="30"/>
  <c r="F78" i="30"/>
  <c r="E78" i="30"/>
  <c r="C78" i="30"/>
  <c r="F72" i="30"/>
  <c r="E72" i="30"/>
  <c r="C72" i="30"/>
  <c r="E71" i="30"/>
  <c r="F71" i="30" s="1"/>
  <c r="C71" i="30"/>
  <c r="E70" i="30"/>
  <c r="F70" i="30" s="1"/>
  <c r="C70" i="30"/>
  <c r="E69" i="30"/>
  <c r="F69" i="30" s="1"/>
  <c r="C69" i="30"/>
  <c r="F68" i="30"/>
  <c r="E68" i="30"/>
  <c r="C68" i="30"/>
  <c r="G62" i="30"/>
  <c r="F62" i="30"/>
  <c r="D62" i="30"/>
  <c r="F61" i="30"/>
  <c r="G61" i="30" s="1"/>
  <c r="D61" i="30"/>
  <c r="F60" i="30"/>
  <c r="G60" i="30" s="1"/>
  <c r="D60" i="30"/>
  <c r="G59" i="30"/>
  <c r="F59" i="30"/>
  <c r="D59" i="30"/>
  <c r="G58" i="30"/>
  <c r="F58" i="30"/>
  <c r="D58" i="30"/>
  <c r="G52" i="30"/>
  <c r="F52" i="30"/>
  <c r="D52" i="30"/>
  <c r="F51" i="30"/>
  <c r="G51" i="30" s="1"/>
  <c r="D51" i="30"/>
  <c r="F50" i="30"/>
  <c r="G50" i="30" s="1"/>
  <c r="D50" i="30"/>
  <c r="G49" i="30"/>
  <c r="F49" i="30"/>
  <c r="D49" i="30"/>
  <c r="G48" i="30"/>
  <c r="F48" i="30"/>
  <c r="D48" i="30"/>
  <c r="I42" i="30"/>
  <c r="H42" i="30"/>
  <c r="H41" i="30"/>
  <c r="I41" i="30" s="1"/>
  <c r="I40" i="30"/>
  <c r="H40" i="30"/>
  <c r="H39" i="30"/>
  <c r="I39" i="30" s="1"/>
  <c r="I38" i="30"/>
  <c r="H38" i="30"/>
  <c r="H37" i="30"/>
  <c r="I37" i="30" s="1"/>
  <c r="I36" i="30"/>
  <c r="H36" i="30"/>
  <c r="H35" i="30"/>
  <c r="I35" i="30" s="1"/>
  <c r="I34" i="30"/>
  <c r="H34" i="30"/>
  <c r="H33" i="30"/>
  <c r="I33" i="30" s="1"/>
  <c r="I32" i="30"/>
  <c r="H32" i="30"/>
  <c r="H31" i="30"/>
  <c r="I31" i="30" s="1"/>
  <c r="I30" i="30"/>
  <c r="H30" i="30"/>
  <c r="H29" i="30"/>
  <c r="I29" i="30" s="1"/>
  <c r="I28" i="30"/>
  <c r="H28" i="30"/>
  <c r="H27" i="30"/>
  <c r="I27" i="30" s="1"/>
  <c r="I26" i="30"/>
  <c r="H26" i="30"/>
  <c r="H25" i="30"/>
  <c r="I25" i="30" s="1"/>
  <c r="I24" i="30"/>
  <c r="H24" i="30"/>
  <c r="H23" i="30"/>
  <c r="I23" i="30" s="1"/>
  <c r="I22" i="30"/>
  <c r="H22" i="30"/>
  <c r="H21" i="30"/>
  <c r="I21" i="30" s="1"/>
  <c r="I20" i="30"/>
  <c r="H20" i="30"/>
  <c r="H19" i="30"/>
  <c r="I19" i="30" s="1"/>
  <c r="I18" i="30"/>
  <c r="H18" i="30"/>
  <c r="H17" i="30"/>
  <c r="I17" i="30" s="1"/>
  <c r="I16" i="30"/>
  <c r="H16" i="30"/>
  <c r="H15" i="30"/>
  <c r="I15" i="30" s="1"/>
  <c r="I14" i="30"/>
  <c r="H14" i="30"/>
  <c r="H13" i="30"/>
  <c r="I13" i="30" s="1"/>
  <c r="I12" i="30"/>
  <c r="H12" i="30"/>
  <c r="H11" i="30"/>
  <c r="I11" i="30" s="1"/>
  <c r="I10" i="30"/>
  <c r="H10" i="30"/>
  <c r="H9" i="30"/>
  <c r="I9" i="30" s="1"/>
  <c r="I8" i="30"/>
  <c r="H8" i="30"/>
  <c r="H7" i="30"/>
  <c r="I7" i="30" s="1"/>
  <c r="H180" i="31"/>
  <c r="G178" i="31"/>
  <c r="G171" i="31"/>
  <c r="G164" i="31"/>
  <c r="G157" i="31"/>
  <c r="G148" i="31"/>
  <c r="G139" i="31"/>
  <c r="G130" i="31"/>
  <c r="G116" i="31"/>
  <c r="E100" i="31"/>
  <c r="H100" i="31" s="1"/>
  <c r="C100" i="31"/>
  <c r="F99" i="31"/>
  <c r="H99" i="31" s="1"/>
  <c r="C99" i="31"/>
  <c r="E98" i="31"/>
  <c r="H98" i="31" s="1"/>
  <c r="C98" i="31"/>
  <c r="F97" i="31"/>
  <c r="H97" i="31" s="1"/>
  <c r="C97" i="31"/>
  <c r="E96" i="31"/>
  <c r="H96" i="31" s="1"/>
  <c r="C96" i="31"/>
  <c r="F95" i="31"/>
  <c r="H95" i="31" s="1"/>
  <c r="C95" i="31"/>
  <c r="G91" i="31"/>
  <c r="F82" i="31"/>
  <c r="E82" i="31"/>
  <c r="C82" i="31"/>
  <c r="E81" i="31"/>
  <c r="F81" i="31" s="1"/>
  <c r="C81" i="31"/>
  <c r="E80" i="31"/>
  <c r="F80" i="31" s="1"/>
  <c r="C80" i="31"/>
  <c r="E79" i="31"/>
  <c r="F79" i="31" s="1"/>
  <c r="C79" i="31"/>
  <c r="F78" i="31"/>
  <c r="E78" i="31"/>
  <c r="C78" i="31"/>
  <c r="F72" i="31"/>
  <c r="E72" i="31"/>
  <c r="C72" i="31"/>
  <c r="E71" i="31"/>
  <c r="F71" i="31" s="1"/>
  <c r="C71" i="31"/>
  <c r="E70" i="31"/>
  <c r="F70" i="31" s="1"/>
  <c r="C70" i="31"/>
  <c r="E69" i="31"/>
  <c r="F69" i="31" s="1"/>
  <c r="C69" i="31"/>
  <c r="F68" i="31"/>
  <c r="E68" i="31"/>
  <c r="C68" i="31"/>
  <c r="G62" i="31"/>
  <c r="F62" i="31"/>
  <c r="D62" i="31"/>
  <c r="F61" i="31"/>
  <c r="G61" i="31" s="1"/>
  <c r="D61" i="31"/>
  <c r="F60" i="31"/>
  <c r="G60" i="31" s="1"/>
  <c r="D60" i="31"/>
  <c r="F59" i="31"/>
  <c r="G59" i="31" s="1"/>
  <c r="D59" i="31"/>
  <c r="G58" i="31"/>
  <c r="F58" i="31"/>
  <c r="D58" i="31"/>
  <c r="G52" i="31"/>
  <c r="F52" i="31"/>
  <c r="D52" i="31"/>
  <c r="F51" i="31"/>
  <c r="G51" i="31" s="1"/>
  <c r="D51" i="31"/>
  <c r="F50" i="31"/>
  <c r="G50" i="31" s="1"/>
  <c r="D50" i="31"/>
  <c r="F49" i="31"/>
  <c r="G49" i="31" s="1"/>
  <c r="D49" i="31"/>
  <c r="G48" i="31"/>
  <c r="F48" i="31"/>
  <c r="D48" i="31"/>
  <c r="I42" i="31"/>
  <c r="H42" i="31"/>
  <c r="H41" i="31"/>
  <c r="I41" i="31" s="1"/>
  <c r="I40" i="31"/>
  <c r="H40" i="31"/>
  <c r="H39" i="31"/>
  <c r="I39" i="31" s="1"/>
  <c r="I38" i="31"/>
  <c r="H38" i="31"/>
  <c r="H37" i="31"/>
  <c r="I37" i="31" s="1"/>
  <c r="I36" i="31"/>
  <c r="H36" i="31"/>
  <c r="H35" i="31"/>
  <c r="I35" i="31" s="1"/>
  <c r="I34" i="31"/>
  <c r="H34" i="31"/>
  <c r="H33" i="31"/>
  <c r="I33" i="31" s="1"/>
  <c r="I32" i="31"/>
  <c r="H32" i="31"/>
  <c r="H31" i="31"/>
  <c r="I31" i="31" s="1"/>
  <c r="I30" i="31"/>
  <c r="H30" i="31"/>
  <c r="H29" i="31"/>
  <c r="I29" i="31" s="1"/>
  <c r="I28" i="31"/>
  <c r="H28" i="31"/>
  <c r="H27" i="31"/>
  <c r="I27" i="31" s="1"/>
  <c r="I26" i="31"/>
  <c r="H26" i="31"/>
  <c r="H25" i="31"/>
  <c r="I25" i="31" s="1"/>
  <c r="I24" i="31"/>
  <c r="H24" i="31"/>
  <c r="H23" i="31"/>
  <c r="I23" i="31" s="1"/>
  <c r="I22" i="31"/>
  <c r="H22" i="31"/>
  <c r="H21" i="31"/>
  <c r="I21" i="31" s="1"/>
  <c r="I20" i="31"/>
  <c r="H20" i="31"/>
  <c r="H19" i="31"/>
  <c r="I19" i="31" s="1"/>
  <c r="I18" i="31"/>
  <c r="H18" i="31"/>
  <c r="H17" i="31"/>
  <c r="I17" i="31" s="1"/>
  <c r="I16" i="31"/>
  <c r="H16" i="31"/>
  <c r="H15" i="31"/>
  <c r="I15" i="31" s="1"/>
  <c r="I14" i="31"/>
  <c r="H14" i="31"/>
  <c r="H13" i="31"/>
  <c r="I13" i="31" s="1"/>
  <c r="I12" i="31"/>
  <c r="H12" i="31"/>
  <c r="H11" i="31"/>
  <c r="I11" i="31" s="1"/>
  <c r="I10" i="31"/>
  <c r="H10" i="31"/>
  <c r="H9" i="31"/>
  <c r="I9" i="31" s="1"/>
  <c r="I8" i="31"/>
  <c r="H8" i="31"/>
  <c r="H7" i="31"/>
  <c r="I7" i="31" s="1"/>
  <c r="H180" i="32"/>
  <c r="G178" i="32"/>
  <c r="G171" i="32"/>
  <c r="G164" i="32"/>
  <c r="G157" i="32"/>
  <c r="G148" i="32"/>
  <c r="G139" i="32"/>
  <c r="G130" i="32"/>
  <c r="G116" i="32"/>
  <c r="E100" i="32"/>
  <c r="H100" i="32" s="1"/>
  <c r="C100" i="32"/>
  <c r="F99" i="32"/>
  <c r="H99" i="32" s="1"/>
  <c r="C99" i="32"/>
  <c r="E98" i="32"/>
  <c r="H98" i="32" s="1"/>
  <c r="C98" i="32"/>
  <c r="F97" i="32"/>
  <c r="H97" i="32" s="1"/>
  <c r="C97" i="32"/>
  <c r="E96" i="32"/>
  <c r="H96" i="32" s="1"/>
  <c r="C96" i="32"/>
  <c r="F95" i="32"/>
  <c r="H95" i="32" s="1"/>
  <c r="C95" i="32"/>
  <c r="G91" i="32"/>
  <c r="F82" i="32"/>
  <c r="E82" i="32"/>
  <c r="C82" i="32"/>
  <c r="E81" i="32"/>
  <c r="F81" i="32" s="1"/>
  <c r="C81" i="32"/>
  <c r="F80" i="32"/>
  <c r="E80" i="32"/>
  <c r="C80" i="32"/>
  <c r="F79" i="32"/>
  <c r="E79" i="32"/>
  <c r="C79" i="32"/>
  <c r="F78" i="32"/>
  <c r="E78" i="32"/>
  <c r="C78" i="32"/>
  <c r="F72" i="32"/>
  <c r="E72" i="32"/>
  <c r="C72" i="32"/>
  <c r="E71" i="32"/>
  <c r="F71" i="32" s="1"/>
  <c r="C71" i="32"/>
  <c r="F70" i="32"/>
  <c r="E70" i="32"/>
  <c r="C70" i="32"/>
  <c r="E69" i="32"/>
  <c r="F69" i="32" s="1"/>
  <c r="C69" i="32"/>
  <c r="F68" i="32"/>
  <c r="E68" i="32"/>
  <c r="C68" i="32"/>
  <c r="G62" i="32"/>
  <c r="F62" i="32"/>
  <c r="D62" i="32"/>
  <c r="F61" i="32"/>
  <c r="G61" i="32" s="1"/>
  <c r="D61" i="32"/>
  <c r="G60" i="32"/>
  <c r="F60" i="32"/>
  <c r="D60" i="32"/>
  <c r="F59" i="32"/>
  <c r="G59" i="32" s="1"/>
  <c r="D59" i="32"/>
  <c r="G58" i="32"/>
  <c r="F58" i="32"/>
  <c r="D58" i="32"/>
  <c r="G52" i="32"/>
  <c r="F52" i="32"/>
  <c r="D52" i="32"/>
  <c r="F51" i="32"/>
  <c r="G51" i="32" s="1"/>
  <c r="D51" i="32"/>
  <c r="G50" i="32"/>
  <c r="F50" i="32"/>
  <c r="D50" i="32"/>
  <c r="F49" i="32"/>
  <c r="G49" i="32" s="1"/>
  <c r="D49" i="32"/>
  <c r="G48" i="32"/>
  <c r="F48" i="32"/>
  <c r="D48" i="32"/>
  <c r="I42" i="32"/>
  <c r="H42" i="32"/>
  <c r="I41" i="32"/>
  <c r="H41" i="32"/>
  <c r="I40" i="32"/>
  <c r="H40" i="32"/>
  <c r="I39" i="32"/>
  <c r="H39" i="32"/>
  <c r="I38" i="32"/>
  <c r="H38" i="32"/>
  <c r="I37" i="32"/>
  <c r="H37" i="32"/>
  <c r="I36" i="32"/>
  <c r="H36" i="32"/>
  <c r="I35" i="32"/>
  <c r="H35" i="32"/>
  <c r="I34" i="32"/>
  <c r="H34" i="32"/>
  <c r="I33" i="32"/>
  <c r="H33" i="32"/>
  <c r="I32" i="32"/>
  <c r="H32" i="32"/>
  <c r="I31" i="32"/>
  <c r="H31" i="32"/>
  <c r="I30" i="32"/>
  <c r="H30" i="32"/>
  <c r="I29" i="32"/>
  <c r="H29" i="32"/>
  <c r="I28" i="32"/>
  <c r="H28" i="32"/>
  <c r="I27" i="32"/>
  <c r="H27" i="32"/>
  <c r="I26" i="32"/>
  <c r="H26" i="32"/>
  <c r="I25" i="32"/>
  <c r="H25" i="32"/>
  <c r="I24" i="32"/>
  <c r="H24" i="32"/>
  <c r="I23" i="32"/>
  <c r="H23" i="32"/>
  <c r="I22" i="32"/>
  <c r="H22" i="32"/>
  <c r="I21" i="32"/>
  <c r="H21" i="32"/>
  <c r="I20" i="32"/>
  <c r="H20" i="32"/>
  <c r="I19" i="32"/>
  <c r="H19" i="32"/>
  <c r="I18" i="32"/>
  <c r="H18" i="32"/>
  <c r="I17" i="32"/>
  <c r="H17" i="32"/>
  <c r="I16" i="32"/>
  <c r="H16" i="32"/>
  <c r="I15" i="32"/>
  <c r="H15" i="32"/>
  <c r="I14" i="32"/>
  <c r="H14" i="32"/>
  <c r="I13" i="32"/>
  <c r="H13" i="32"/>
  <c r="I12" i="32"/>
  <c r="H12" i="32"/>
  <c r="I11" i="32"/>
  <c r="H11" i="32"/>
  <c r="I10" i="32"/>
  <c r="H10" i="32"/>
  <c r="I9" i="32"/>
  <c r="H9" i="32"/>
  <c r="I8" i="32"/>
  <c r="H8" i="32"/>
  <c r="I7" i="32"/>
  <c r="I44" i="32" s="1"/>
  <c r="H7" i="32"/>
  <c r="H180" i="33"/>
  <c r="G178" i="33"/>
  <c r="G171" i="33"/>
  <c r="G164" i="33"/>
  <c r="G157" i="33"/>
  <c r="G148" i="33"/>
  <c r="G139" i="33"/>
  <c r="G130" i="33"/>
  <c r="G116" i="33"/>
  <c r="E100" i="33"/>
  <c r="H100" i="33" s="1"/>
  <c r="C100" i="33"/>
  <c r="F99" i="33"/>
  <c r="H99" i="33" s="1"/>
  <c r="C99" i="33"/>
  <c r="E98" i="33"/>
  <c r="H98" i="33" s="1"/>
  <c r="C98" i="33"/>
  <c r="F97" i="33"/>
  <c r="H97" i="33" s="1"/>
  <c r="C97" i="33"/>
  <c r="E96" i="33"/>
  <c r="H96" i="33" s="1"/>
  <c r="C96" i="33"/>
  <c r="F95" i="33"/>
  <c r="H95" i="33" s="1"/>
  <c r="C95" i="33"/>
  <c r="G91" i="33"/>
  <c r="F82" i="33"/>
  <c r="E82" i="33"/>
  <c r="C82" i="33"/>
  <c r="E81" i="33"/>
  <c r="F81" i="33" s="1"/>
  <c r="C81" i="33"/>
  <c r="E80" i="33"/>
  <c r="F80" i="33" s="1"/>
  <c r="C80" i="33"/>
  <c r="E79" i="33"/>
  <c r="F79" i="33" s="1"/>
  <c r="C79" i="33"/>
  <c r="F78" i="33"/>
  <c r="E78" i="33"/>
  <c r="C78" i="33"/>
  <c r="F72" i="33"/>
  <c r="E72" i="33"/>
  <c r="C72" i="33"/>
  <c r="E71" i="33"/>
  <c r="F71" i="33" s="1"/>
  <c r="C71" i="33"/>
  <c r="E70" i="33"/>
  <c r="F70" i="33" s="1"/>
  <c r="C70" i="33"/>
  <c r="E69" i="33"/>
  <c r="F69" i="33" s="1"/>
  <c r="C69" i="33"/>
  <c r="F68" i="33"/>
  <c r="E68" i="33"/>
  <c r="C68" i="33"/>
  <c r="G62" i="33"/>
  <c r="F62" i="33"/>
  <c r="D62" i="33"/>
  <c r="F61" i="33"/>
  <c r="G61" i="33" s="1"/>
  <c r="D61" i="33"/>
  <c r="F60" i="33"/>
  <c r="G60" i="33" s="1"/>
  <c r="D60" i="33"/>
  <c r="F59" i="33"/>
  <c r="G59" i="33" s="1"/>
  <c r="D59" i="33"/>
  <c r="G58" i="33"/>
  <c r="F58" i="33"/>
  <c r="D58" i="33"/>
  <c r="G52" i="33"/>
  <c r="F52" i="33"/>
  <c r="D52" i="33"/>
  <c r="F51" i="33"/>
  <c r="G51" i="33" s="1"/>
  <c r="D51" i="33"/>
  <c r="F50" i="33"/>
  <c r="G50" i="33" s="1"/>
  <c r="D50" i="33"/>
  <c r="F49" i="33"/>
  <c r="G49" i="33" s="1"/>
  <c r="D49" i="33"/>
  <c r="G48" i="33"/>
  <c r="F48" i="33"/>
  <c r="D48" i="33"/>
  <c r="I42" i="33"/>
  <c r="H42" i="33"/>
  <c r="H41" i="33"/>
  <c r="I41" i="33" s="1"/>
  <c r="I40" i="33"/>
  <c r="H40" i="33"/>
  <c r="H39" i="33"/>
  <c r="I39" i="33" s="1"/>
  <c r="I38" i="33"/>
  <c r="H38" i="33"/>
  <c r="H37" i="33"/>
  <c r="I37" i="33" s="1"/>
  <c r="I36" i="33"/>
  <c r="H36" i="33"/>
  <c r="H35" i="33"/>
  <c r="I35" i="33" s="1"/>
  <c r="I34" i="33"/>
  <c r="H34" i="33"/>
  <c r="H33" i="33"/>
  <c r="I33" i="33" s="1"/>
  <c r="I32" i="33"/>
  <c r="H32" i="33"/>
  <c r="H31" i="33"/>
  <c r="I31" i="33" s="1"/>
  <c r="I30" i="33"/>
  <c r="H30" i="33"/>
  <c r="H29" i="33"/>
  <c r="I29" i="33" s="1"/>
  <c r="I28" i="33"/>
  <c r="H28" i="33"/>
  <c r="H27" i="33"/>
  <c r="I27" i="33" s="1"/>
  <c r="I26" i="33"/>
  <c r="H26" i="33"/>
  <c r="H25" i="33"/>
  <c r="I25" i="33" s="1"/>
  <c r="I24" i="33"/>
  <c r="H24" i="33"/>
  <c r="H23" i="33"/>
  <c r="I23" i="33" s="1"/>
  <c r="I22" i="33"/>
  <c r="H22" i="33"/>
  <c r="H21" i="33"/>
  <c r="I21" i="33" s="1"/>
  <c r="I20" i="33"/>
  <c r="H20" i="33"/>
  <c r="H19" i="33"/>
  <c r="I19" i="33" s="1"/>
  <c r="I18" i="33"/>
  <c r="H18" i="33"/>
  <c r="H17" i="33"/>
  <c r="I17" i="33" s="1"/>
  <c r="I16" i="33"/>
  <c r="H16" i="33"/>
  <c r="H15" i="33"/>
  <c r="I15" i="33" s="1"/>
  <c r="I14" i="33"/>
  <c r="H14" i="33"/>
  <c r="H13" i="33"/>
  <c r="I13" i="33" s="1"/>
  <c r="I12" i="33"/>
  <c r="H12" i="33"/>
  <c r="H11" i="33"/>
  <c r="I11" i="33" s="1"/>
  <c r="I10" i="33"/>
  <c r="H10" i="33"/>
  <c r="H9" i="33"/>
  <c r="I9" i="33" s="1"/>
  <c r="I8" i="33"/>
  <c r="H8" i="33"/>
  <c r="H7" i="33"/>
  <c r="I7" i="33" s="1"/>
  <c r="H180" i="34"/>
  <c r="G178" i="34"/>
  <c r="G171" i="34"/>
  <c r="G164" i="34"/>
  <c r="G157" i="34"/>
  <c r="G148" i="34"/>
  <c r="G139" i="34"/>
  <c r="G130" i="34"/>
  <c r="G116" i="34"/>
  <c r="E100" i="34"/>
  <c r="H100" i="34" s="1"/>
  <c r="C100" i="34"/>
  <c r="F99" i="34"/>
  <c r="H99" i="34" s="1"/>
  <c r="C99" i="34"/>
  <c r="E98" i="34"/>
  <c r="H98" i="34" s="1"/>
  <c r="C98" i="34"/>
  <c r="F97" i="34"/>
  <c r="H97" i="34" s="1"/>
  <c r="C97" i="34"/>
  <c r="E96" i="34"/>
  <c r="H96" i="34" s="1"/>
  <c r="C96" i="34"/>
  <c r="F95" i="34"/>
  <c r="H95" i="34" s="1"/>
  <c r="C95" i="34"/>
  <c r="G91" i="34"/>
  <c r="F82" i="34"/>
  <c r="E82" i="34"/>
  <c r="C82" i="34"/>
  <c r="E81" i="34"/>
  <c r="F81" i="34" s="1"/>
  <c r="C81" i="34"/>
  <c r="E80" i="34"/>
  <c r="F80" i="34" s="1"/>
  <c r="C80" i="34"/>
  <c r="E79" i="34"/>
  <c r="F79" i="34" s="1"/>
  <c r="C79" i="34"/>
  <c r="F78" i="34"/>
  <c r="E78" i="34"/>
  <c r="C78" i="34"/>
  <c r="F72" i="34"/>
  <c r="E72" i="34"/>
  <c r="C72" i="34"/>
  <c r="E71" i="34"/>
  <c r="F71" i="34" s="1"/>
  <c r="C71" i="34"/>
  <c r="E70" i="34"/>
  <c r="F70" i="34" s="1"/>
  <c r="C70" i="34"/>
  <c r="E69" i="34"/>
  <c r="F69" i="34" s="1"/>
  <c r="C69" i="34"/>
  <c r="F68" i="34"/>
  <c r="E68" i="34"/>
  <c r="C68" i="34"/>
  <c r="G62" i="34"/>
  <c r="F62" i="34"/>
  <c r="D62" i="34"/>
  <c r="F61" i="34"/>
  <c r="G61" i="34" s="1"/>
  <c r="D61" i="34"/>
  <c r="F60" i="34"/>
  <c r="G60" i="34" s="1"/>
  <c r="D60" i="34"/>
  <c r="F59" i="34"/>
  <c r="G59" i="34" s="1"/>
  <c r="D59" i="34"/>
  <c r="G58" i="34"/>
  <c r="F58" i="34"/>
  <c r="D58" i="34"/>
  <c r="G52" i="34"/>
  <c r="F52" i="34"/>
  <c r="D52" i="34"/>
  <c r="F51" i="34"/>
  <c r="G51" i="34" s="1"/>
  <c r="D51" i="34"/>
  <c r="F50" i="34"/>
  <c r="G50" i="34" s="1"/>
  <c r="D50" i="34"/>
  <c r="F49" i="34"/>
  <c r="G49" i="34" s="1"/>
  <c r="D49" i="34"/>
  <c r="G48" i="34"/>
  <c r="F48" i="34"/>
  <c r="D48" i="34"/>
  <c r="I42" i="34"/>
  <c r="H42" i="34"/>
  <c r="H41" i="34"/>
  <c r="I41" i="34" s="1"/>
  <c r="I40" i="34"/>
  <c r="H40" i="34"/>
  <c r="H39" i="34"/>
  <c r="I39" i="34" s="1"/>
  <c r="I38" i="34"/>
  <c r="H38" i="34"/>
  <c r="H37" i="34"/>
  <c r="I37" i="34" s="1"/>
  <c r="I36" i="34"/>
  <c r="H36" i="34"/>
  <c r="H35" i="34"/>
  <c r="I35" i="34" s="1"/>
  <c r="I34" i="34"/>
  <c r="H34" i="34"/>
  <c r="H33" i="34"/>
  <c r="I33" i="34" s="1"/>
  <c r="I32" i="34"/>
  <c r="H32" i="34"/>
  <c r="H31" i="34"/>
  <c r="I31" i="34" s="1"/>
  <c r="I30" i="34"/>
  <c r="H30" i="34"/>
  <c r="H29" i="34"/>
  <c r="I29" i="34" s="1"/>
  <c r="I28" i="34"/>
  <c r="H28" i="34"/>
  <c r="H27" i="34"/>
  <c r="I27" i="34" s="1"/>
  <c r="I26" i="34"/>
  <c r="H26" i="34"/>
  <c r="H25" i="34"/>
  <c r="I25" i="34" s="1"/>
  <c r="I24" i="34"/>
  <c r="H24" i="34"/>
  <c r="H23" i="34"/>
  <c r="I23" i="34" s="1"/>
  <c r="I22" i="34"/>
  <c r="H22" i="34"/>
  <c r="H21" i="34"/>
  <c r="I21" i="34" s="1"/>
  <c r="I20" i="34"/>
  <c r="H20" i="34"/>
  <c r="H19" i="34"/>
  <c r="I19" i="34" s="1"/>
  <c r="I18" i="34"/>
  <c r="H18" i="34"/>
  <c r="H17" i="34"/>
  <c r="I17" i="34" s="1"/>
  <c r="I16" i="34"/>
  <c r="H16" i="34"/>
  <c r="H15" i="34"/>
  <c r="I15" i="34" s="1"/>
  <c r="I14" i="34"/>
  <c r="H14" i="34"/>
  <c r="H13" i="34"/>
  <c r="I13" i="34" s="1"/>
  <c r="I12" i="34"/>
  <c r="H12" i="34"/>
  <c r="H11" i="34"/>
  <c r="I11" i="34" s="1"/>
  <c r="I10" i="34"/>
  <c r="H10" i="34"/>
  <c r="H9" i="34"/>
  <c r="I9" i="34" s="1"/>
  <c r="I8" i="34"/>
  <c r="H8" i="34"/>
  <c r="H7" i="34"/>
  <c r="I7" i="34" s="1"/>
  <c r="H180" i="35"/>
  <c r="G178" i="35"/>
  <c r="G171" i="35"/>
  <c r="G164" i="35"/>
  <c r="G157" i="35"/>
  <c r="G148" i="35"/>
  <c r="G139" i="35"/>
  <c r="G130" i="35"/>
  <c r="G116" i="35"/>
  <c r="E100" i="35"/>
  <c r="H100" i="35" s="1"/>
  <c r="C100" i="35"/>
  <c r="F99" i="35"/>
  <c r="H99" i="35" s="1"/>
  <c r="C99" i="35"/>
  <c r="E98" i="35"/>
  <c r="H98" i="35" s="1"/>
  <c r="C98" i="35"/>
  <c r="F97" i="35"/>
  <c r="H97" i="35" s="1"/>
  <c r="C97" i="35"/>
  <c r="E96" i="35"/>
  <c r="H96" i="35" s="1"/>
  <c r="C96" i="35"/>
  <c r="F95" i="35"/>
  <c r="H95" i="35" s="1"/>
  <c r="C95" i="35"/>
  <c r="G91" i="35"/>
  <c r="F82" i="35"/>
  <c r="E82" i="35"/>
  <c r="C82" i="35"/>
  <c r="E81" i="35"/>
  <c r="F81" i="35" s="1"/>
  <c r="C81" i="35"/>
  <c r="E80" i="35"/>
  <c r="F80" i="35" s="1"/>
  <c r="C80" i="35"/>
  <c r="F79" i="35"/>
  <c r="E79" i="35"/>
  <c r="C79" i="35"/>
  <c r="F78" i="35"/>
  <c r="E78" i="35"/>
  <c r="C78" i="35"/>
  <c r="F72" i="35"/>
  <c r="E72" i="35"/>
  <c r="C72" i="35"/>
  <c r="E71" i="35"/>
  <c r="F71" i="35" s="1"/>
  <c r="C71" i="35"/>
  <c r="E70" i="35"/>
  <c r="F70" i="35" s="1"/>
  <c r="C70" i="35"/>
  <c r="E69" i="35"/>
  <c r="F69" i="35" s="1"/>
  <c r="C69" i="35"/>
  <c r="F68" i="35"/>
  <c r="F74" i="35" s="1"/>
  <c r="E68" i="35"/>
  <c r="C68" i="35"/>
  <c r="G62" i="35"/>
  <c r="F62" i="35"/>
  <c r="D62" i="35"/>
  <c r="F61" i="35"/>
  <c r="G61" i="35" s="1"/>
  <c r="D61" i="35"/>
  <c r="F60" i="35"/>
  <c r="G60" i="35" s="1"/>
  <c r="D60" i="35"/>
  <c r="G59" i="35"/>
  <c r="F59" i="35"/>
  <c r="D59" i="35"/>
  <c r="G58" i="35"/>
  <c r="F58" i="35"/>
  <c r="D58" i="35"/>
  <c r="G52" i="35"/>
  <c r="F52" i="35"/>
  <c r="D52" i="35"/>
  <c r="F51" i="35"/>
  <c r="G51" i="35" s="1"/>
  <c r="D51" i="35"/>
  <c r="F50" i="35"/>
  <c r="G50" i="35" s="1"/>
  <c r="D50" i="35"/>
  <c r="G49" i="35"/>
  <c r="F49" i="35"/>
  <c r="D49" i="35"/>
  <c r="G48" i="35"/>
  <c r="F48" i="35"/>
  <c r="D48" i="35"/>
  <c r="I42" i="35"/>
  <c r="H42" i="35"/>
  <c r="H41" i="35"/>
  <c r="I41" i="35" s="1"/>
  <c r="I40" i="35"/>
  <c r="H40" i="35"/>
  <c r="H39" i="35"/>
  <c r="I39" i="35" s="1"/>
  <c r="I38" i="35"/>
  <c r="H38" i="35"/>
  <c r="H37" i="35"/>
  <c r="I37" i="35" s="1"/>
  <c r="I36" i="35"/>
  <c r="H36" i="35"/>
  <c r="H35" i="35"/>
  <c r="I35" i="35" s="1"/>
  <c r="I34" i="35"/>
  <c r="H34" i="35"/>
  <c r="H33" i="35"/>
  <c r="I33" i="35" s="1"/>
  <c r="I32" i="35"/>
  <c r="H32" i="35"/>
  <c r="H31" i="35"/>
  <c r="I31" i="35" s="1"/>
  <c r="I30" i="35"/>
  <c r="H30" i="35"/>
  <c r="H29" i="35"/>
  <c r="I29" i="35" s="1"/>
  <c r="I28" i="35"/>
  <c r="H28" i="35"/>
  <c r="H27" i="35"/>
  <c r="I27" i="35" s="1"/>
  <c r="I26" i="35"/>
  <c r="H26" i="35"/>
  <c r="H25" i="35"/>
  <c r="I25" i="35" s="1"/>
  <c r="I24" i="35"/>
  <c r="H24" i="35"/>
  <c r="H23" i="35"/>
  <c r="I23" i="35" s="1"/>
  <c r="I22" i="35"/>
  <c r="H22" i="35"/>
  <c r="H21" i="35"/>
  <c r="I21" i="35" s="1"/>
  <c r="I20" i="35"/>
  <c r="H20" i="35"/>
  <c r="H19" i="35"/>
  <c r="I19" i="35" s="1"/>
  <c r="I18" i="35"/>
  <c r="H18" i="35"/>
  <c r="H17" i="35"/>
  <c r="I17" i="35" s="1"/>
  <c r="I16" i="35"/>
  <c r="H16" i="35"/>
  <c r="H15" i="35"/>
  <c r="I15" i="35" s="1"/>
  <c r="I14" i="35"/>
  <c r="H14" i="35"/>
  <c r="H13" i="35"/>
  <c r="I13" i="35" s="1"/>
  <c r="I12" i="35"/>
  <c r="H12" i="35"/>
  <c r="H11" i="35"/>
  <c r="I11" i="35" s="1"/>
  <c r="I10" i="35"/>
  <c r="H10" i="35"/>
  <c r="H9" i="35"/>
  <c r="I9" i="35" s="1"/>
  <c r="I8" i="35"/>
  <c r="H8" i="35"/>
  <c r="H7" i="35"/>
  <c r="I7" i="35" s="1"/>
  <c r="H180" i="36"/>
  <c r="G178" i="36"/>
  <c r="G171" i="36"/>
  <c r="G164" i="36"/>
  <c r="G157" i="36"/>
  <c r="G148" i="36"/>
  <c r="G139" i="36"/>
  <c r="G130" i="36"/>
  <c r="G116" i="36"/>
  <c r="E100" i="36"/>
  <c r="H100" i="36" s="1"/>
  <c r="C100" i="36"/>
  <c r="F99" i="36"/>
  <c r="H99" i="36" s="1"/>
  <c r="C99" i="36"/>
  <c r="E98" i="36"/>
  <c r="H98" i="36" s="1"/>
  <c r="C98" i="36"/>
  <c r="F97" i="36"/>
  <c r="H97" i="36" s="1"/>
  <c r="C97" i="36"/>
  <c r="E96" i="36"/>
  <c r="H96" i="36" s="1"/>
  <c r="C96" i="36"/>
  <c r="F95" i="36"/>
  <c r="H95" i="36" s="1"/>
  <c r="C95" i="36"/>
  <c r="G91" i="36"/>
  <c r="F82" i="36"/>
  <c r="E82" i="36"/>
  <c r="C82" i="36"/>
  <c r="E81" i="36"/>
  <c r="F81" i="36" s="1"/>
  <c r="C81" i="36"/>
  <c r="E80" i="36"/>
  <c r="F80" i="36" s="1"/>
  <c r="C80" i="36"/>
  <c r="E79" i="36"/>
  <c r="F79" i="36" s="1"/>
  <c r="C79" i="36"/>
  <c r="F78" i="36"/>
  <c r="E78" i="36"/>
  <c r="C78" i="36"/>
  <c r="F72" i="36"/>
  <c r="E72" i="36"/>
  <c r="C72" i="36"/>
  <c r="E71" i="36"/>
  <c r="F71" i="36" s="1"/>
  <c r="C71" i="36"/>
  <c r="E70" i="36"/>
  <c r="F70" i="36" s="1"/>
  <c r="C70" i="36"/>
  <c r="E69" i="36"/>
  <c r="F69" i="36" s="1"/>
  <c r="C69" i="36"/>
  <c r="F68" i="36"/>
  <c r="E68" i="36"/>
  <c r="C68" i="36"/>
  <c r="G62" i="36"/>
  <c r="F62" i="36"/>
  <c r="D62" i="36"/>
  <c r="F61" i="36"/>
  <c r="G61" i="36" s="1"/>
  <c r="D61" i="36"/>
  <c r="F60" i="36"/>
  <c r="G60" i="36" s="1"/>
  <c r="D60" i="36"/>
  <c r="F59" i="36"/>
  <c r="G59" i="36" s="1"/>
  <c r="D59" i="36"/>
  <c r="G58" i="36"/>
  <c r="F58" i="36"/>
  <c r="D58" i="36"/>
  <c r="G52" i="36"/>
  <c r="F52" i="36"/>
  <c r="D52" i="36"/>
  <c r="F51" i="36"/>
  <c r="G51" i="36" s="1"/>
  <c r="D51" i="36"/>
  <c r="F50" i="36"/>
  <c r="G50" i="36" s="1"/>
  <c r="D50" i="36"/>
  <c r="F49" i="36"/>
  <c r="G49" i="36" s="1"/>
  <c r="D49" i="36"/>
  <c r="G48" i="36"/>
  <c r="F48" i="36"/>
  <c r="D48" i="36"/>
  <c r="I42" i="36"/>
  <c r="H42" i="36"/>
  <c r="H41" i="36"/>
  <c r="I41" i="36" s="1"/>
  <c r="I40" i="36"/>
  <c r="H40" i="36"/>
  <c r="H39" i="36"/>
  <c r="I39" i="36" s="1"/>
  <c r="I38" i="36"/>
  <c r="H38" i="36"/>
  <c r="H37" i="36"/>
  <c r="I37" i="36" s="1"/>
  <c r="I36" i="36"/>
  <c r="H36" i="36"/>
  <c r="H35" i="36"/>
  <c r="I35" i="36" s="1"/>
  <c r="I34" i="36"/>
  <c r="H34" i="36"/>
  <c r="H33" i="36"/>
  <c r="I33" i="36" s="1"/>
  <c r="I32" i="36"/>
  <c r="H32" i="36"/>
  <c r="H31" i="36"/>
  <c r="I31" i="36" s="1"/>
  <c r="I30" i="36"/>
  <c r="H30" i="36"/>
  <c r="H29" i="36"/>
  <c r="I29" i="36" s="1"/>
  <c r="I28" i="36"/>
  <c r="H28" i="36"/>
  <c r="H27" i="36"/>
  <c r="I27" i="36" s="1"/>
  <c r="I26" i="36"/>
  <c r="H26" i="36"/>
  <c r="H25" i="36"/>
  <c r="I25" i="36" s="1"/>
  <c r="I24" i="36"/>
  <c r="H24" i="36"/>
  <c r="H23" i="36"/>
  <c r="I23" i="36" s="1"/>
  <c r="I22" i="36"/>
  <c r="H22" i="36"/>
  <c r="H21" i="36"/>
  <c r="I21" i="36" s="1"/>
  <c r="I20" i="36"/>
  <c r="H20" i="36"/>
  <c r="H19" i="36"/>
  <c r="I19" i="36" s="1"/>
  <c r="I18" i="36"/>
  <c r="H18" i="36"/>
  <c r="H17" i="36"/>
  <c r="I17" i="36" s="1"/>
  <c r="I16" i="36"/>
  <c r="H16" i="36"/>
  <c r="H15" i="36"/>
  <c r="I15" i="36" s="1"/>
  <c r="I14" i="36"/>
  <c r="H14" i="36"/>
  <c r="H13" i="36"/>
  <c r="I13" i="36" s="1"/>
  <c r="I12" i="36"/>
  <c r="H12" i="36"/>
  <c r="H11" i="36"/>
  <c r="I11" i="36" s="1"/>
  <c r="I10" i="36"/>
  <c r="H10" i="36"/>
  <c r="H9" i="36"/>
  <c r="I9" i="36" s="1"/>
  <c r="I8" i="36"/>
  <c r="H8" i="36"/>
  <c r="H7" i="36"/>
  <c r="I7" i="36" s="1"/>
  <c r="H180" i="37"/>
  <c r="G178" i="37"/>
  <c r="G171" i="37"/>
  <c r="G164" i="37"/>
  <c r="G157" i="37"/>
  <c r="G148" i="37"/>
  <c r="G139" i="37"/>
  <c r="G130" i="37"/>
  <c r="G116" i="37"/>
  <c r="E100" i="37"/>
  <c r="H100" i="37" s="1"/>
  <c r="C100" i="37"/>
  <c r="F99" i="37"/>
  <c r="H99" i="37" s="1"/>
  <c r="C99" i="37"/>
  <c r="E98" i="37"/>
  <c r="H98" i="37" s="1"/>
  <c r="C98" i="37"/>
  <c r="F97" i="37"/>
  <c r="H97" i="37" s="1"/>
  <c r="C97" i="37"/>
  <c r="E96" i="37"/>
  <c r="H96" i="37" s="1"/>
  <c r="C96" i="37"/>
  <c r="F95" i="37"/>
  <c r="H95" i="37" s="1"/>
  <c r="C95" i="37"/>
  <c r="G91" i="37"/>
  <c r="F82" i="37"/>
  <c r="E82" i="37"/>
  <c r="C82" i="37"/>
  <c r="E81" i="37"/>
  <c r="F81" i="37" s="1"/>
  <c r="C81" i="37"/>
  <c r="E80" i="37"/>
  <c r="F80" i="37" s="1"/>
  <c r="C80" i="37"/>
  <c r="F79" i="37"/>
  <c r="E79" i="37"/>
  <c r="C79" i="37"/>
  <c r="E78" i="37"/>
  <c r="F78" i="37" s="1"/>
  <c r="C78" i="37"/>
  <c r="F72" i="37"/>
  <c r="E72" i="37"/>
  <c r="C72" i="37"/>
  <c r="E71" i="37"/>
  <c r="F71" i="37" s="1"/>
  <c r="C71" i="37"/>
  <c r="E70" i="37"/>
  <c r="F70" i="37" s="1"/>
  <c r="C70" i="37"/>
  <c r="F69" i="37"/>
  <c r="E69" i="37"/>
  <c r="C69" i="37"/>
  <c r="F68" i="37"/>
  <c r="F74" i="37" s="1"/>
  <c r="E68" i="37"/>
  <c r="C68" i="37"/>
  <c r="G62" i="37"/>
  <c r="F62" i="37"/>
  <c r="D62" i="37"/>
  <c r="F61" i="37"/>
  <c r="G61" i="37" s="1"/>
  <c r="D61" i="37"/>
  <c r="F60" i="37"/>
  <c r="G60" i="37" s="1"/>
  <c r="D60" i="37"/>
  <c r="G59" i="37"/>
  <c r="F59" i="37"/>
  <c r="D59" i="37"/>
  <c r="G58" i="37"/>
  <c r="F58" i="37"/>
  <c r="D58" i="37"/>
  <c r="G52" i="37"/>
  <c r="F52" i="37"/>
  <c r="D52" i="37"/>
  <c r="F51" i="37"/>
  <c r="G51" i="37" s="1"/>
  <c r="D51" i="37"/>
  <c r="F50" i="37"/>
  <c r="G50" i="37" s="1"/>
  <c r="D50" i="37"/>
  <c r="G49" i="37"/>
  <c r="F49" i="37"/>
  <c r="D49" i="37"/>
  <c r="G48" i="37"/>
  <c r="F48" i="37"/>
  <c r="D48" i="37"/>
  <c r="I42" i="37"/>
  <c r="H42" i="37"/>
  <c r="H41" i="37"/>
  <c r="I41" i="37" s="1"/>
  <c r="I40" i="37"/>
  <c r="H40" i="37"/>
  <c r="H39" i="37"/>
  <c r="I39" i="37" s="1"/>
  <c r="I38" i="37"/>
  <c r="H38" i="37"/>
  <c r="H37" i="37"/>
  <c r="I37" i="37" s="1"/>
  <c r="I36" i="37"/>
  <c r="H36" i="37"/>
  <c r="H35" i="37"/>
  <c r="I35" i="37" s="1"/>
  <c r="I34" i="37"/>
  <c r="H34" i="37"/>
  <c r="H33" i="37"/>
  <c r="I33" i="37" s="1"/>
  <c r="I32" i="37"/>
  <c r="H32" i="37"/>
  <c r="H31" i="37"/>
  <c r="I31" i="37" s="1"/>
  <c r="I30" i="37"/>
  <c r="H30" i="37"/>
  <c r="H29" i="37"/>
  <c r="I29" i="37" s="1"/>
  <c r="I28" i="37"/>
  <c r="H28" i="37"/>
  <c r="H27" i="37"/>
  <c r="I27" i="37" s="1"/>
  <c r="I26" i="37"/>
  <c r="H26" i="37"/>
  <c r="H25" i="37"/>
  <c r="I25" i="37" s="1"/>
  <c r="I24" i="37"/>
  <c r="H24" i="37"/>
  <c r="H23" i="37"/>
  <c r="I23" i="37" s="1"/>
  <c r="I22" i="37"/>
  <c r="H22" i="37"/>
  <c r="H21" i="37"/>
  <c r="I21" i="37" s="1"/>
  <c r="I20" i="37"/>
  <c r="H20" i="37"/>
  <c r="H19" i="37"/>
  <c r="I19" i="37" s="1"/>
  <c r="I18" i="37"/>
  <c r="H18" i="37"/>
  <c r="H17" i="37"/>
  <c r="I17" i="37" s="1"/>
  <c r="I16" i="37"/>
  <c r="H16" i="37"/>
  <c r="H15" i="37"/>
  <c r="I15" i="37" s="1"/>
  <c r="I14" i="37"/>
  <c r="H14" i="37"/>
  <c r="H13" i="37"/>
  <c r="I13" i="37" s="1"/>
  <c r="I12" i="37"/>
  <c r="H12" i="37"/>
  <c r="H11" i="37"/>
  <c r="I11" i="37" s="1"/>
  <c r="I10" i="37"/>
  <c r="H10" i="37"/>
  <c r="H9" i="37"/>
  <c r="I9" i="37" s="1"/>
  <c r="I8" i="37"/>
  <c r="H8" i="37"/>
  <c r="H7" i="37"/>
  <c r="I7" i="37" s="1"/>
  <c r="H180" i="38"/>
  <c r="G178" i="38"/>
  <c r="G171" i="38"/>
  <c r="G164" i="38"/>
  <c r="G157" i="38"/>
  <c r="G148" i="38"/>
  <c r="G139" i="38"/>
  <c r="G130" i="38"/>
  <c r="G116" i="38"/>
  <c r="E100" i="38"/>
  <c r="H100" i="38" s="1"/>
  <c r="C100" i="38"/>
  <c r="F99" i="38"/>
  <c r="H99" i="38" s="1"/>
  <c r="C99" i="38"/>
  <c r="E98" i="38"/>
  <c r="H98" i="38" s="1"/>
  <c r="C98" i="38"/>
  <c r="F97" i="38"/>
  <c r="H97" i="38" s="1"/>
  <c r="C97" i="38"/>
  <c r="E96" i="38"/>
  <c r="H96" i="38" s="1"/>
  <c r="C96" i="38"/>
  <c r="F95" i="38"/>
  <c r="H95" i="38" s="1"/>
  <c r="C95" i="38"/>
  <c r="G91" i="38"/>
  <c r="F82" i="38"/>
  <c r="E82" i="38"/>
  <c r="C82" i="38"/>
  <c r="E81" i="38"/>
  <c r="F81" i="38" s="1"/>
  <c r="C81" i="38"/>
  <c r="E80" i="38"/>
  <c r="F80" i="38" s="1"/>
  <c r="C80" i="38"/>
  <c r="F79" i="38"/>
  <c r="E79" i="38"/>
  <c r="C79" i="38"/>
  <c r="F78" i="38"/>
  <c r="E78" i="38"/>
  <c r="C78" i="38"/>
  <c r="F72" i="38"/>
  <c r="E72" i="38"/>
  <c r="C72" i="38"/>
  <c r="E71" i="38"/>
  <c r="F71" i="38" s="1"/>
  <c r="C71" i="38"/>
  <c r="E70" i="38"/>
  <c r="F70" i="38" s="1"/>
  <c r="C70" i="38"/>
  <c r="F69" i="38"/>
  <c r="E69" i="38"/>
  <c r="C69" i="38"/>
  <c r="F68" i="38"/>
  <c r="E68" i="38"/>
  <c r="C68" i="38"/>
  <c r="G62" i="38"/>
  <c r="F62" i="38"/>
  <c r="D62" i="38"/>
  <c r="F61" i="38"/>
  <c r="G61" i="38" s="1"/>
  <c r="D61" i="38"/>
  <c r="F60" i="38"/>
  <c r="G60" i="38" s="1"/>
  <c r="D60" i="38"/>
  <c r="G59" i="38"/>
  <c r="F59" i="38"/>
  <c r="D59" i="38"/>
  <c r="G58" i="38"/>
  <c r="F58" i="38"/>
  <c r="D58" i="38"/>
  <c r="G52" i="38"/>
  <c r="F52" i="38"/>
  <c r="D52" i="38"/>
  <c r="F51" i="38"/>
  <c r="G51" i="38" s="1"/>
  <c r="D51" i="38"/>
  <c r="F50" i="38"/>
  <c r="G50" i="38" s="1"/>
  <c r="D50" i="38"/>
  <c r="F49" i="38"/>
  <c r="G49" i="38" s="1"/>
  <c r="D49" i="38"/>
  <c r="G48" i="38"/>
  <c r="F48" i="38"/>
  <c r="D48" i="38"/>
  <c r="I42" i="38"/>
  <c r="H42" i="38"/>
  <c r="H41" i="38"/>
  <c r="I41" i="38" s="1"/>
  <c r="I40" i="38"/>
  <c r="H40" i="38"/>
  <c r="H39" i="38"/>
  <c r="I39" i="38" s="1"/>
  <c r="I38" i="38"/>
  <c r="H38" i="38"/>
  <c r="H37" i="38"/>
  <c r="I37" i="38" s="1"/>
  <c r="I36" i="38"/>
  <c r="H36" i="38"/>
  <c r="H35" i="38"/>
  <c r="I35" i="38" s="1"/>
  <c r="I34" i="38"/>
  <c r="H34" i="38"/>
  <c r="H33" i="38"/>
  <c r="I33" i="38" s="1"/>
  <c r="I32" i="38"/>
  <c r="H32" i="38"/>
  <c r="H31" i="38"/>
  <c r="I31" i="38" s="1"/>
  <c r="I30" i="38"/>
  <c r="H30" i="38"/>
  <c r="H29" i="38"/>
  <c r="I29" i="38" s="1"/>
  <c r="I28" i="38"/>
  <c r="H28" i="38"/>
  <c r="H27" i="38"/>
  <c r="I27" i="38" s="1"/>
  <c r="I26" i="38"/>
  <c r="H26" i="38"/>
  <c r="H25" i="38"/>
  <c r="I25" i="38" s="1"/>
  <c r="I24" i="38"/>
  <c r="H24" i="38"/>
  <c r="H23" i="38"/>
  <c r="I23" i="38" s="1"/>
  <c r="I22" i="38"/>
  <c r="H22" i="38"/>
  <c r="H21" i="38"/>
  <c r="I21" i="38" s="1"/>
  <c r="I20" i="38"/>
  <c r="H20" i="38"/>
  <c r="H19" i="38"/>
  <c r="I19" i="38" s="1"/>
  <c r="I18" i="38"/>
  <c r="H18" i="38"/>
  <c r="H17" i="38"/>
  <c r="I17" i="38" s="1"/>
  <c r="I16" i="38"/>
  <c r="H16" i="38"/>
  <c r="H15" i="38"/>
  <c r="I15" i="38" s="1"/>
  <c r="I14" i="38"/>
  <c r="H14" i="38"/>
  <c r="H13" i="38"/>
  <c r="I13" i="38" s="1"/>
  <c r="I12" i="38"/>
  <c r="H12" i="38"/>
  <c r="H11" i="38"/>
  <c r="I11" i="38" s="1"/>
  <c r="I10" i="38"/>
  <c r="H10" i="38"/>
  <c r="H9" i="38"/>
  <c r="I9" i="38" s="1"/>
  <c r="I8" i="38"/>
  <c r="H8" i="38"/>
  <c r="H7" i="38"/>
  <c r="I7" i="38" s="1"/>
  <c r="I44" i="38" s="1"/>
  <c r="H180" i="14"/>
  <c r="G178" i="14"/>
  <c r="G171" i="14"/>
  <c r="G164" i="14"/>
  <c r="G157" i="14"/>
  <c r="G148" i="14"/>
  <c r="G139" i="14"/>
  <c r="G130" i="14"/>
  <c r="G116" i="14"/>
  <c r="E100" i="14"/>
  <c r="H100" i="14" s="1"/>
  <c r="C100" i="14"/>
  <c r="F99" i="14"/>
  <c r="H99" i="14" s="1"/>
  <c r="C99" i="14"/>
  <c r="E98" i="14"/>
  <c r="H98" i="14" s="1"/>
  <c r="C98" i="14"/>
  <c r="F97" i="14"/>
  <c r="H97" i="14" s="1"/>
  <c r="C97" i="14"/>
  <c r="E96" i="14"/>
  <c r="H96" i="14" s="1"/>
  <c r="C96" i="14"/>
  <c r="F95" i="14"/>
  <c r="H95" i="14" s="1"/>
  <c r="C95" i="14"/>
  <c r="G91" i="14"/>
  <c r="F82" i="14"/>
  <c r="E82" i="14"/>
  <c r="C82" i="14"/>
  <c r="E81" i="14"/>
  <c r="F81" i="14" s="1"/>
  <c r="C81" i="14"/>
  <c r="E80" i="14"/>
  <c r="F80" i="14" s="1"/>
  <c r="C80" i="14"/>
  <c r="E79" i="14"/>
  <c r="F79" i="14" s="1"/>
  <c r="C79" i="14"/>
  <c r="F78" i="14"/>
  <c r="E78" i="14"/>
  <c r="C78" i="14"/>
  <c r="F72" i="14"/>
  <c r="E72" i="14"/>
  <c r="C72" i="14"/>
  <c r="E71" i="14"/>
  <c r="F71" i="14" s="1"/>
  <c r="C71" i="14"/>
  <c r="E70" i="14"/>
  <c r="F70" i="14" s="1"/>
  <c r="C70" i="14"/>
  <c r="E69" i="14"/>
  <c r="F69" i="14" s="1"/>
  <c r="C69" i="14"/>
  <c r="F68" i="14"/>
  <c r="F74" i="14" s="1"/>
  <c r="E68" i="14"/>
  <c r="C68" i="14"/>
  <c r="G62" i="14"/>
  <c r="F62" i="14"/>
  <c r="D62" i="14"/>
  <c r="F61" i="14"/>
  <c r="G61" i="14" s="1"/>
  <c r="D61" i="14"/>
  <c r="F60" i="14"/>
  <c r="G60" i="14" s="1"/>
  <c r="D60" i="14"/>
  <c r="F59" i="14"/>
  <c r="G59" i="14" s="1"/>
  <c r="D59" i="14"/>
  <c r="G58" i="14"/>
  <c r="G64" i="14" s="1"/>
  <c r="F58" i="14"/>
  <c r="D58" i="14"/>
  <c r="G52" i="14"/>
  <c r="F52" i="14"/>
  <c r="D52" i="14"/>
  <c r="F51" i="14"/>
  <c r="G51" i="14" s="1"/>
  <c r="D51" i="14"/>
  <c r="F50" i="14"/>
  <c r="G50" i="14" s="1"/>
  <c r="D50" i="14"/>
  <c r="F49" i="14"/>
  <c r="G49" i="14" s="1"/>
  <c r="D49" i="14"/>
  <c r="G48" i="14"/>
  <c r="G54" i="14" s="1"/>
  <c r="F48" i="14"/>
  <c r="D48" i="14"/>
  <c r="I42" i="14"/>
  <c r="H42" i="14"/>
  <c r="H41" i="14"/>
  <c r="I41" i="14" s="1"/>
  <c r="I40" i="14"/>
  <c r="H40" i="14"/>
  <c r="H39" i="14"/>
  <c r="I39" i="14" s="1"/>
  <c r="I38" i="14"/>
  <c r="H38" i="14"/>
  <c r="H37" i="14"/>
  <c r="I37" i="14" s="1"/>
  <c r="I36" i="14"/>
  <c r="H36" i="14"/>
  <c r="H35" i="14"/>
  <c r="I35" i="14" s="1"/>
  <c r="I34" i="14"/>
  <c r="H34" i="14"/>
  <c r="H33" i="14"/>
  <c r="I33" i="14" s="1"/>
  <c r="I32" i="14"/>
  <c r="H32" i="14"/>
  <c r="H31" i="14"/>
  <c r="I31" i="14" s="1"/>
  <c r="I30" i="14"/>
  <c r="H30" i="14"/>
  <c r="H29" i="14"/>
  <c r="I29" i="14" s="1"/>
  <c r="I28" i="14"/>
  <c r="H28" i="14"/>
  <c r="H27" i="14"/>
  <c r="I27" i="14" s="1"/>
  <c r="I26" i="14"/>
  <c r="H26" i="14"/>
  <c r="H25" i="14"/>
  <c r="I25" i="14" s="1"/>
  <c r="I24" i="14"/>
  <c r="H24" i="14"/>
  <c r="H23" i="14"/>
  <c r="I23" i="14" s="1"/>
  <c r="I22" i="14"/>
  <c r="H22" i="14"/>
  <c r="H21" i="14"/>
  <c r="I21" i="14" s="1"/>
  <c r="I20" i="14"/>
  <c r="H20" i="14"/>
  <c r="H19" i="14"/>
  <c r="I19" i="14" s="1"/>
  <c r="I18" i="14"/>
  <c r="H18" i="14"/>
  <c r="H17" i="14"/>
  <c r="I17" i="14" s="1"/>
  <c r="I16" i="14"/>
  <c r="H16" i="14"/>
  <c r="H15" i="14"/>
  <c r="I15" i="14" s="1"/>
  <c r="I14" i="14"/>
  <c r="H14" i="14"/>
  <c r="H13" i="14"/>
  <c r="I13" i="14" s="1"/>
  <c r="I12" i="14"/>
  <c r="H12" i="14"/>
  <c r="H11" i="14"/>
  <c r="I11" i="14" s="1"/>
  <c r="I10" i="14"/>
  <c r="H10" i="14"/>
  <c r="H9" i="14"/>
  <c r="I9" i="14" s="1"/>
  <c r="I8" i="14"/>
  <c r="H8" i="14"/>
  <c r="H7" i="14"/>
  <c r="I7" i="14" s="1"/>
  <c r="H180" i="9"/>
  <c r="G178" i="9"/>
  <c r="G171" i="9"/>
  <c r="G164" i="9"/>
  <c r="G157" i="9"/>
  <c r="G148" i="9"/>
  <c r="G139" i="9"/>
  <c r="G130" i="9"/>
  <c r="G116" i="9"/>
  <c r="E100" i="9"/>
  <c r="H100" i="9" s="1"/>
  <c r="C100" i="9"/>
  <c r="F99" i="9"/>
  <c r="H99" i="9" s="1"/>
  <c r="C99" i="9"/>
  <c r="E98" i="9"/>
  <c r="H98" i="9" s="1"/>
  <c r="C98" i="9"/>
  <c r="F97" i="9"/>
  <c r="H97" i="9" s="1"/>
  <c r="C97" i="9"/>
  <c r="E96" i="9"/>
  <c r="H96" i="9" s="1"/>
  <c r="C96" i="9"/>
  <c r="F95" i="9"/>
  <c r="H95" i="9" s="1"/>
  <c r="C95" i="9"/>
  <c r="G91" i="9"/>
  <c r="F82" i="9"/>
  <c r="E82" i="9"/>
  <c r="C82" i="9"/>
  <c r="E81" i="9"/>
  <c r="F81" i="9" s="1"/>
  <c r="C81" i="9"/>
  <c r="F80" i="9"/>
  <c r="E80" i="9"/>
  <c r="C80" i="9"/>
  <c r="F79" i="9"/>
  <c r="E79" i="9"/>
  <c r="C79" i="9"/>
  <c r="F78" i="9"/>
  <c r="E78" i="9"/>
  <c r="C78" i="9"/>
  <c r="F72" i="9"/>
  <c r="E72" i="9"/>
  <c r="C72" i="9"/>
  <c r="E71" i="9"/>
  <c r="F71" i="9" s="1"/>
  <c r="C71" i="9"/>
  <c r="F70" i="9"/>
  <c r="E70" i="9"/>
  <c r="C70" i="9"/>
  <c r="E69" i="9"/>
  <c r="F69" i="9" s="1"/>
  <c r="C69" i="9"/>
  <c r="F68" i="9"/>
  <c r="E68" i="9"/>
  <c r="C68" i="9"/>
  <c r="G62" i="9"/>
  <c r="F62" i="9"/>
  <c r="D62" i="9"/>
  <c r="F61" i="9"/>
  <c r="G61" i="9" s="1"/>
  <c r="D61" i="9"/>
  <c r="G60" i="9"/>
  <c r="F60" i="9"/>
  <c r="D60" i="9"/>
  <c r="F59" i="9"/>
  <c r="G59" i="9" s="1"/>
  <c r="D59" i="9"/>
  <c r="G58" i="9"/>
  <c r="F58" i="9"/>
  <c r="D58" i="9"/>
  <c r="G52" i="9"/>
  <c r="F52" i="9"/>
  <c r="D52" i="9"/>
  <c r="F51" i="9"/>
  <c r="G51" i="9" s="1"/>
  <c r="D51" i="9"/>
  <c r="G50" i="9"/>
  <c r="F50" i="9"/>
  <c r="D50" i="9"/>
  <c r="F49" i="9"/>
  <c r="G49" i="9" s="1"/>
  <c r="D49" i="9"/>
  <c r="G48" i="9"/>
  <c r="F48" i="9"/>
  <c r="D48" i="9"/>
  <c r="I42" i="9"/>
  <c r="H42" i="9"/>
  <c r="I41" i="9"/>
  <c r="H41" i="9"/>
  <c r="I40" i="9"/>
  <c r="H40" i="9"/>
  <c r="I39" i="9"/>
  <c r="H39" i="9"/>
  <c r="I38" i="9"/>
  <c r="H38" i="9"/>
  <c r="I37" i="9"/>
  <c r="H37" i="9"/>
  <c r="I36" i="9"/>
  <c r="H36" i="9"/>
  <c r="I35" i="9"/>
  <c r="H35" i="9"/>
  <c r="I34" i="9"/>
  <c r="H34" i="9"/>
  <c r="I33" i="9"/>
  <c r="H33" i="9"/>
  <c r="I32" i="9"/>
  <c r="H32" i="9"/>
  <c r="I31" i="9"/>
  <c r="H31" i="9"/>
  <c r="I30" i="9"/>
  <c r="H30" i="9"/>
  <c r="I29" i="9"/>
  <c r="H29" i="9"/>
  <c r="I28" i="9"/>
  <c r="H28" i="9"/>
  <c r="I27" i="9"/>
  <c r="H27" i="9"/>
  <c r="I26" i="9"/>
  <c r="H26" i="9"/>
  <c r="I25" i="9"/>
  <c r="H25" i="9"/>
  <c r="I24" i="9"/>
  <c r="H24" i="9"/>
  <c r="I23" i="9"/>
  <c r="H23" i="9"/>
  <c r="I22" i="9"/>
  <c r="H22" i="9"/>
  <c r="I21" i="9"/>
  <c r="H21" i="9"/>
  <c r="I20" i="9"/>
  <c r="H20" i="9"/>
  <c r="I19" i="9"/>
  <c r="H19" i="9"/>
  <c r="I18" i="9"/>
  <c r="H18" i="9"/>
  <c r="I17" i="9"/>
  <c r="H17" i="9"/>
  <c r="I16" i="9"/>
  <c r="H16" i="9"/>
  <c r="I15" i="9"/>
  <c r="H15" i="9"/>
  <c r="I14" i="9"/>
  <c r="H14" i="9"/>
  <c r="I13" i="9"/>
  <c r="H13" i="9"/>
  <c r="I12" i="9"/>
  <c r="H12" i="9"/>
  <c r="I11" i="9"/>
  <c r="H11" i="9"/>
  <c r="I10" i="9"/>
  <c r="H10" i="9"/>
  <c r="I9" i="9"/>
  <c r="H9" i="9"/>
  <c r="I8" i="9"/>
  <c r="H8" i="9"/>
  <c r="I7" i="9"/>
  <c r="H7" i="9"/>
  <c r="E100" i="10"/>
  <c r="E98" i="10"/>
  <c r="E96" i="10"/>
  <c r="F99" i="10"/>
  <c r="F97" i="10"/>
  <c r="F95" i="10"/>
  <c r="C100" i="10"/>
  <c r="C99" i="10"/>
  <c r="C98" i="10"/>
  <c r="C97" i="10"/>
  <c r="C96" i="10"/>
  <c r="C95" i="10"/>
  <c r="E82" i="10"/>
  <c r="E81" i="10"/>
  <c r="E80" i="10"/>
  <c r="E79" i="10"/>
  <c r="E78" i="10"/>
  <c r="C82" i="10"/>
  <c r="C81" i="10"/>
  <c r="C80" i="10"/>
  <c r="C79" i="10"/>
  <c r="C78" i="10"/>
  <c r="D62" i="10"/>
  <c r="D61" i="10"/>
  <c r="D60" i="10"/>
  <c r="D59" i="10"/>
  <c r="D58" i="10"/>
  <c r="F84" i="15" l="1"/>
  <c r="F74" i="15"/>
  <c r="G64" i="15"/>
  <c r="F84" i="18"/>
  <c r="H102" i="21"/>
  <c r="H102" i="25"/>
  <c r="F74" i="25"/>
  <c r="G64" i="29"/>
  <c r="H102" i="30"/>
  <c r="F84" i="30"/>
  <c r="F84" i="32"/>
  <c r="F74" i="32"/>
  <c r="H102" i="34"/>
  <c r="F84" i="34"/>
  <c r="F74" i="34"/>
  <c r="G64" i="34"/>
  <c r="G54" i="34"/>
  <c r="G64" i="35"/>
  <c r="F74" i="38"/>
  <c r="G54" i="38"/>
  <c r="F84" i="14"/>
  <c r="I44" i="9"/>
  <c r="G54" i="15"/>
  <c r="I44" i="15"/>
  <c r="H102" i="15"/>
  <c r="I44" i="16"/>
  <c r="G54" i="16"/>
  <c r="G64" i="16"/>
  <c r="F74" i="16"/>
  <c r="F84" i="16"/>
  <c r="H102" i="16"/>
  <c r="F84" i="17"/>
  <c r="I44" i="17"/>
  <c r="G54" i="17"/>
  <c r="H102" i="17"/>
  <c r="G64" i="17"/>
  <c r="H102" i="18"/>
  <c r="I44" i="18"/>
  <c r="G64" i="18"/>
  <c r="I44" i="19"/>
  <c r="G54" i="19"/>
  <c r="G64" i="19"/>
  <c r="F74" i="19"/>
  <c r="F84" i="19"/>
  <c r="H102" i="19"/>
  <c r="I44" i="20"/>
  <c r="G54" i="20"/>
  <c r="G64" i="20"/>
  <c r="F74" i="20"/>
  <c r="F84" i="20"/>
  <c r="H102" i="20"/>
  <c r="I44" i="21"/>
  <c r="G54" i="21"/>
  <c r="G64" i="21"/>
  <c r="F74" i="21"/>
  <c r="I44" i="22"/>
  <c r="G54" i="22"/>
  <c r="G64" i="22"/>
  <c r="F74" i="22"/>
  <c r="F84" i="22"/>
  <c r="H102" i="22"/>
  <c r="I44" i="23"/>
  <c r="G54" i="23"/>
  <c r="G64" i="23"/>
  <c r="F74" i="23"/>
  <c r="F84" i="23"/>
  <c r="H102" i="23"/>
  <c r="I44" i="24"/>
  <c r="G54" i="24"/>
  <c r="G64" i="24"/>
  <c r="F74" i="24"/>
  <c r="F84" i="24"/>
  <c r="H102" i="24"/>
  <c r="F84" i="25"/>
  <c r="I44" i="25"/>
  <c r="G64" i="25"/>
  <c r="F84" i="26"/>
  <c r="I44" i="26"/>
  <c r="G54" i="26"/>
  <c r="H102" i="26"/>
  <c r="G64" i="26"/>
  <c r="I44" i="27"/>
  <c r="G54" i="27"/>
  <c r="G64" i="27"/>
  <c r="F74" i="27"/>
  <c r="F84" i="27"/>
  <c r="H102" i="27"/>
  <c r="I44" i="28"/>
  <c r="G54" i="28"/>
  <c r="G64" i="28"/>
  <c r="F74" i="28"/>
  <c r="F84" i="28"/>
  <c r="H102" i="28"/>
  <c r="H102" i="29"/>
  <c r="F84" i="29"/>
  <c r="I44" i="29"/>
  <c r="G54" i="29"/>
  <c r="F74" i="30"/>
  <c r="I44" i="30"/>
  <c r="G54" i="30"/>
  <c r="G64" i="30"/>
  <c r="I44" i="31"/>
  <c r="G54" i="31"/>
  <c r="G64" i="31"/>
  <c r="F74" i="31"/>
  <c r="F84" i="31"/>
  <c r="H102" i="31"/>
  <c r="G54" i="32"/>
  <c r="G64" i="32"/>
  <c r="H102" i="32"/>
  <c r="I44" i="33"/>
  <c r="G54" i="33"/>
  <c r="G64" i="33"/>
  <c r="F74" i="33"/>
  <c r="F84" i="33"/>
  <c r="H102" i="33"/>
  <c r="I44" i="34"/>
  <c r="F84" i="35"/>
  <c r="H102" i="35"/>
  <c r="I44" i="35"/>
  <c r="G54" i="35"/>
  <c r="I44" i="36"/>
  <c r="G54" i="36"/>
  <c r="G64" i="36"/>
  <c r="F74" i="36"/>
  <c r="F84" i="36"/>
  <c r="H102" i="36"/>
  <c r="F84" i="37"/>
  <c r="I44" i="37"/>
  <c r="G54" i="37"/>
  <c r="H102" i="37"/>
  <c r="G64" i="37"/>
  <c r="F84" i="38"/>
  <c r="H102" i="38"/>
  <c r="G64" i="38"/>
  <c r="I44" i="14"/>
  <c r="H102" i="14"/>
  <c r="F84" i="9"/>
  <c r="G54" i="9"/>
  <c r="H102" i="9"/>
  <c r="G64" i="9"/>
  <c r="F74" i="9"/>
  <c r="E82" i="11"/>
  <c r="E81" i="11"/>
  <c r="E80" i="11"/>
  <c r="E79" i="11"/>
  <c r="E78" i="11"/>
  <c r="C82"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H8" i="11"/>
  <c r="H7" i="11"/>
  <c r="C95" i="13"/>
  <c r="F99" i="12"/>
  <c r="F97" i="12"/>
  <c r="E100" i="12"/>
  <c r="E98" i="12"/>
  <c r="E96" i="12"/>
  <c r="F95" i="12"/>
  <c r="E82" i="12"/>
  <c r="E81" i="12"/>
  <c r="E80" i="12"/>
  <c r="E79" i="12"/>
  <c r="E78" i="12"/>
  <c r="C82" i="12"/>
  <c r="C81" i="12"/>
  <c r="C80" i="12"/>
  <c r="C79" i="12"/>
  <c r="C78" i="12"/>
  <c r="H7"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11" i="12"/>
  <c r="H10" i="12"/>
  <c r="H9" i="12"/>
  <c r="H8" i="12"/>
  <c r="E82" i="13"/>
  <c r="E81" i="13"/>
  <c r="E80" i="13"/>
  <c r="E79" i="13"/>
  <c r="E78" i="13"/>
  <c r="C82" i="13"/>
  <c r="C81" i="13"/>
  <c r="C80" i="13"/>
  <c r="C79" i="13"/>
  <c r="C78" i="13"/>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11" i="13"/>
  <c r="H10" i="13"/>
  <c r="H9" i="13"/>
  <c r="H8" i="13"/>
  <c r="H7" i="13"/>
  <c r="C100" i="44"/>
  <c r="C99" i="44"/>
  <c r="C98" i="44"/>
  <c r="C97" i="44"/>
  <c r="C96" i="44"/>
  <c r="C95" i="44"/>
  <c r="G180" i="25" l="1"/>
  <c r="G180" i="32"/>
  <c r="G180" i="34"/>
  <c r="G180" i="38"/>
  <c r="G180" i="9"/>
  <c r="G180" i="15"/>
  <c r="G180" i="16"/>
  <c r="G180" i="17"/>
  <c r="G180" i="18"/>
  <c r="G180" i="19"/>
  <c r="G180" i="20"/>
  <c r="G180" i="21"/>
  <c r="G180" i="22"/>
  <c r="G180" i="23"/>
  <c r="G180" i="24"/>
  <c r="G180" i="26"/>
  <c r="G180" i="27"/>
  <c r="G180" i="28"/>
  <c r="G180" i="29"/>
  <c r="G180" i="30"/>
  <c r="G180" i="31"/>
  <c r="G180" i="33"/>
  <c r="G180" i="35"/>
  <c r="G180" i="36"/>
  <c r="G180" i="37"/>
  <c r="G180" i="14"/>
  <c r="E82" i="44"/>
  <c r="C82" i="44"/>
  <c r="E81" i="44"/>
  <c r="C81" i="44"/>
  <c r="E79" i="44"/>
  <c r="E80" i="44"/>
  <c r="C80" i="44"/>
  <c r="C79" i="44"/>
  <c r="C78" i="44"/>
  <c r="F99" i="44" l="1"/>
  <c r="F97" i="44"/>
  <c r="F95" i="44"/>
  <c r="E100" i="44"/>
  <c r="E98" i="44"/>
  <c r="E96" i="44"/>
  <c r="D62" i="44"/>
  <c r="D61" i="44"/>
  <c r="D60" i="44"/>
  <c r="D59" i="44"/>
  <c r="D58" i="44"/>
  <c r="H100" i="10" l="1"/>
  <c r="H99" i="10"/>
  <c r="H98" i="10"/>
  <c r="H97" i="10"/>
  <c r="H96" i="10"/>
  <c r="H95" i="10"/>
  <c r="G91" i="10"/>
  <c r="F82" i="10"/>
  <c r="F81" i="10"/>
  <c r="F80" i="10"/>
  <c r="F79" i="10"/>
  <c r="F78" i="10"/>
  <c r="E72" i="10"/>
  <c r="F72" i="10" s="1"/>
  <c r="C72" i="10"/>
  <c r="E71" i="10"/>
  <c r="F71" i="10" s="1"/>
  <c r="C71" i="10"/>
  <c r="E70" i="10"/>
  <c r="F70" i="10" s="1"/>
  <c r="C70" i="10"/>
  <c r="E69" i="10"/>
  <c r="F69" i="10" s="1"/>
  <c r="C69" i="10"/>
  <c r="E68" i="10"/>
  <c r="F68" i="10" s="1"/>
  <c r="C68" i="10"/>
  <c r="F62" i="10"/>
  <c r="G62" i="10" s="1"/>
  <c r="F61" i="10"/>
  <c r="G61" i="10" s="1"/>
  <c r="F60" i="10"/>
  <c r="G60" i="10" s="1"/>
  <c r="F59" i="10"/>
  <c r="G59" i="10" s="1"/>
  <c r="F58" i="10"/>
  <c r="G58" i="10" s="1"/>
  <c r="F52" i="10"/>
  <c r="G52" i="10" s="1"/>
  <c r="D52" i="10"/>
  <c r="F51" i="10"/>
  <c r="G51" i="10" s="1"/>
  <c r="D51" i="10"/>
  <c r="F50" i="10"/>
  <c r="G50" i="10" s="1"/>
  <c r="D50" i="10"/>
  <c r="F49" i="10"/>
  <c r="G49" i="10" s="1"/>
  <c r="D49" i="10"/>
  <c r="F48" i="10"/>
  <c r="G48" i="10" s="1"/>
  <c r="D48" i="10"/>
  <c r="H100" i="11"/>
  <c r="H99" i="11"/>
  <c r="H98" i="11"/>
  <c r="H97" i="11"/>
  <c r="H96" i="11"/>
  <c r="H95" i="11"/>
  <c r="G91" i="11"/>
  <c r="F82" i="11"/>
  <c r="F81" i="11"/>
  <c r="C81" i="11"/>
  <c r="F80" i="11"/>
  <c r="C80" i="11"/>
  <c r="F79" i="11"/>
  <c r="C79" i="11"/>
  <c r="F78" i="11"/>
  <c r="C78" i="11"/>
  <c r="E72" i="11"/>
  <c r="F72" i="11" s="1"/>
  <c r="C72" i="11"/>
  <c r="E71" i="11"/>
  <c r="F71" i="11" s="1"/>
  <c r="C71" i="11"/>
  <c r="E70" i="11"/>
  <c r="F70" i="11" s="1"/>
  <c r="C70" i="11"/>
  <c r="E69" i="11"/>
  <c r="F69" i="11" s="1"/>
  <c r="C69" i="11"/>
  <c r="E68" i="11"/>
  <c r="F68" i="11" s="1"/>
  <c r="C68" i="11"/>
  <c r="F62" i="11"/>
  <c r="G62" i="11" s="1"/>
  <c r="D62" i="11"/>
  <c r="F61" i="11"/>
  <c r="G61" i="11" s="1"/>
  <c r="D61" i="11"/>
  <c r="F60" i="11"/>
  <c r="G60" i="11" s="1"/>
  <c r="D60" i="11"/>
  <c r="F59" i="11"/>
  <c r="G59" i="11" s="1"/>
  <c r="D59" i="11"/>
  <c r="F58" i="11"/>
  <c r="G58" i="11" s="1"/>
  <c r="D58" i="11"/>
  <c r="F52" i="11"/>
  <c r="G52" i="11" s="1"/>
  <c r="D52" i="11"/>
  <c r="F51" i="11"/>
  <c r="G51" i="11" s="1"/>
  <c r="D51" i="11"/>
  <c r="F50" i="11"/>
  <c r="G50" i="11" s="1"/>
  <c r="D50" i="11"/>
  <c r="F49" i="11"/>
  <c r="G49" i="11" s="1"/>
  <c r="D49" i="11"/>
  <c r="F48" i="11"/>
  <c r="G48" i="11" s="1"/>
  <c r="D48" i="11"/>
  <c r="H100" i="12"/>
  <c r="H99" i="12"/>
  <c r="H98" i="12"/>
  <c r="H97" i="12"/>
  <c r="H96" i="12"/>
  <c r="H95" i="12"/>
  <c r="G91" i="12"/>
  <c r="F82" i="12"/>
  <c r="F81" i="12"/>
  <c r="F80" i="12"/>
  <c r="F79" i="12"/>
  <c r="F78" i="12"/>
  <c r="E72" i="12"/>
  <c r="F72" i="12" s="1"/>
  <c r="C72" i="12"/>
  <c r="E71" i="12"/>
  <c r="F71" i="12" s="1"/>
  <c r="C71" i="12"/>
  <c r="E70" i="12"/>
  <c r="F70" i="12" s="1"/>
  <c r="C70" i="12"/>
  <c r="E69" i="12"/>
  <c r="F69" i="12" s="1"/>
  <c r="C69" i="12"/>
  <c r="E68" i="12"/>
  <c r="F68" i="12" s="1"/>
  <c r="C68" i="12"/>
  <c r="F62" i="12"/>
  <c r="G62" i="12" s="1"/>
  <c r="D62" i="12"/>
  <c r="F61" i="12"/>
  <c r="G61" i="12" s="1"/>
  <c r="D61" i="12"/>
  <c r="F60" i="12"/>
  <c r="G60" i="12" s="1"/>
  <c r="D60" i="12"/>
  <c r="F59" i="12"/>
  <c r="G59" i="12" s="1"/>
  <c r="D59" i="12"/>
  <c r="F58" i="12"/>
  <c r="G58" i="12" s="1"/>
  <c r="D58" i="12"/>
  <c r="F52" i="12"/>
  <c r="G52" i="12" s="1"/>
  <c r="D52" i="12"/>
  <c r="F51" i="12"/>
  <c r="G51" i="12" s="1"/>
  <c r="D51" i="12"/>
  <c r="F50" i="12"/>
  <c r="G50" i="12" s="1"/>
  <c r="D50" i="12"/>
  <c r="F49" i="12"/>
  <c r="G49" i="12" s="1"/>
  <c r="D49" i="12"/>
  <c r="F48" i="12"/>
  <c r="G48" i="12" s="1"/>
  <c r="D48" i="12"/>
  <c r="H100" i="13"/>
  <c r="H99" i="13"/>
  <c r="H98" i="13"/>
  <c r="H97" i="13"/>
  <c r="H96" i="13"/>
  <c r="H95" i="13"/>
  <c r="G91" i="13"/>
  <c r="F82" i="13"/>
  <c r="F81" i="13"/>
  <c r="F80" i="13"/>
  <c r="F79" i="13"/>
  <c r="F78" i="13"/>
  <c r="E72" i="13"/>
  <c r="F72" i="13" s="1"/>
  <c r="C72" i="13"/>
  <c r="E71" i="13"/>
  <c r="F71" i="13" s="1"/>
  <c r="C71" i="13"/>
  <c r="E70" i="13"/>
  <c r="F70" i="13" s="1"/>
  <c r="C70" i="13"/>
  <c r="E69" i="13"/>
  <c r="F69" i="13" s="1"/>
  <c r="C69" i="13"/>
  <c r="E68" i="13"/>
  <c r="F68" i="13" s="1"/>
  <c r="C68" i="13"/>
  <c r="F62" i="13"/>
  <c r="G62" i="13" s="1"/>
  <c r="D62" i="13"/>
  <c r="F61" i="13"/>
  <c r="G61" i="13" s="1"/>
  <c r="D61" i="13"/>
  <c r="F60" i="13"/>
  <c r="G60" i="13" s="1"/>
  <c r="D60" i="13"/>
  <c r="F59" i="13"/>
  <c r="G59" i="13" s="1"/>
  <c r="D59" i="13"/>
  <c r="F58" i="13"/>
  <c r="G58" i="13" s="1"/>
  <c r="D58" i="13"/>
  <c r="F52" i="13"/>
  <c r="G52" i="13" s="1"/>
  <c r="D52" i="13"/>
  <c r="F51" i="13"/>
  <c r="G51" i="13" s="1"/>
  <c r="D51" i="13"/>
  <c r="F50" i="13"/>
  <c r="G50" i="13" s="1"/>
  <c r="D50" i="13"/>
  <c r="F49" i="13"/>
  <c r="G49" i="13" s="1"/>
  <c r="D49" i="13"/>
  <c r="F48" i="13"/>
  <c r="G48" i="13" s="1"/>
  <c r="D48" i="13"/>
  <c r="F84" i="12" l="1"/>
  <c r="G64" i="10"/>
  <c r="H102" i="11"/>
  <c r="G54" i="11"/>
  <c r="H102" i="12"/>
  <c r="H102" i="13"/>
  <c r="F84" i="13"/>
  <c r="G54" i="10"/>
  <c r="F84" i="10"/>
  <c r="H102" i="10"/>
  <c r="F74" i="10"/>
  <c r="G64" i="11"/>
  <c r="F74" i="11"/>
  <c r="F84" i="11"/>
  <c r="G64" i="12"/>
  <c r="G54" i="12"/>
  <c r="F74" i="12"/>
  <c r="F74" i="13"/>
  <c r="G64" i="13"/>
  <c r="G54" i="13"/>
  <c r="E72" i="44"/>
  <c r="F72" i="44" s="1"/>
  <c r="E71" i="44"/>
  <c r="F71" i="44" s="1"/>
  <c r="E70" i="44"/>
  <c r="F70" i="44" s="1"/>
  <c r="E69" i="44"/>
  <c r="F69" i="44" s="1"/>
  <c r="E68" i="44"/>
  <c r="F68" i="44" s="1"/>
  <c r="C71" i="44" l="1"/>
  <c r="C70" i="44"/>
  <c r="C69" i="44"/>
  <c r="C68" i="44"/>
  <c r="C72" i="44"/>
  <c r="E78" i="44" l="1"/>
  <c r="F52" i="44"/>
  <c r="F51" i="44"/>
  <c r="F50" i="44"/>
  <c r="F49" i="44"/>
  <c r="F48" i="44"/>
  <c r="D52" i="44"/>
  <c r="D51" i="44"/>
  <c r="D50" i="44"/>
  <c r="D49" i="44"/>
  <c r="D48" i="44"/>
  <c r="F62" i="44"/>
  <c r="F61" i="44"/>
  <c r="F60" i="44"/>
  <c r="F59" i="44"/>
  <c r="F58" i="44"/>
  <c r="B4" i="13" l="1"/>
  <c r="B4" i="12" s="1"/>
  <c r="B4" i="11" s="1"/>
  <c r="B4" i="10" s="1"/>
  <c r="B4" i="9" s="1"/>
  <c r="B4" i="14" s="1"/>
  <c r="B4" i="38" s="1"/>
  <c r="B4" i="37" s="1"/>
  <c r="B4" i="36" s="1"/>
  <c r="B4" i="35" s="1"/>
  <c r="B4" i="34" s="1"/>
  <c r="B4" i="33" s="1"/>
  <c r="B4" i="32" s="1"/>
  <c r="B4" i="31" s="1"/>
  <c r="B4" i="30" s="1"/>
  <c r="B4" i="29" s="1"/>
  <c r="B4" i="28" s="1"/>
  <c r="B4" i="27" s="1"/>
  <c r="B4" i="26" s="1"/>
  <c r="B4" i="25" s="1"/>
  <c r="B4" i="24" s="1"/>
  <c r="B4" i="23" s="1"/>
  <c r="B4" i="22" s="1"/>
  <c r="B4" i="21" s="1"/>
  <c r="B4" i="20" s="1"/>
  <c r="B4" i="19" s="1"/>
  <c r="B4" i="18" s="1"/>
  <c r="B4" i="17" s="1"/>
  <c r="B4" i="16" s="1"/>
  <c r="B4" i="15" s="1"/>
  <c r="H99" i="44" l="1"/>
  <c r="H97" i="44"/>
  <c r="H95" i="44"/>
  <c r="H100" i="44"/>
  <c r="H98" i="44"/>
  <c r="H96" i="44"/>
  <c r="H42" i="10" l="1"/>
  <c r="I42" i="10" s="1"/>
  <c r="H41" i="10"/>
  <c r="I41" i="10" s="1"/>
  <c r="H40" i="10"/>
  <c r="I40" i="10" s="1"/>
  <c r="H39" i="10"/>
  <c r="I39" i="10" s="1"/>
  <c r="H38" i="10"/>
  <c r="I38" i="10" s="1"/>
  <c r="H37" i="10"/>
  <c r="I37" i="10" s="1"/>
  <c r="H36" i="10"/>
  <c r="I36" i="10" s="1"/>
  <c r="H35" i="10"/>
  <c r="I35" i="10" s="1"/>
  <c r="H34" i="10"/>
  <c r="I34" i="10" s="1"/>
  <c r="H33" i="10"/>
  <c r="I33" i="10" s="1"/>
  <c r="H32" i="10"/>
  <c r="I32" i="10" s="1"/>
  <c r="H31" i="10"/>
  <c r="I31" i="10" s="1"/>
  <c r="H30" i="10"/>
  <c r="I30" i="10" s="1"/>
  <c r="H29" i="10"/>
  <c r="I29" i="10" s="1"/>
  <c r="H28" i="10"/>
  <c r="I28" i="10" s="1"/>
  <c r="H27" i="10"/>
  <c r="I27" i="10" s="1"/>
  <c r="H26" i="10"/>
  <c r="I26" i="10" s="1"/>
  <c r="H25" i="10"/>
  <c r="I25" i="10" s="1"/>
  <c r="H24" i="10"/>
  <c r="I24" i="10" s="1"/>
  <c r="H23" i="10"/>
  <c r="I23" i="10" s="1"/>
  <c r="H22" i="10"/>
  <c r="I22" i="10" s="1"/>
  <c r="H21" i="10"/>
  <c r="I21" i="10" s="1"/>
  <c r="H20" i="10"/>
  <c r="I20" i="10" s="1"/>
  <c r="H19" i="10"/>
  <c r="I19" i="10" s="1"/>
  <c r="H18" i="10"/>
  <c r="I18" i="10" s="1"/>
  <c r="H17" i="10"/>
  <c r="I17" i="10" s="1"/>
  <c r="H16" i="10"/>
  <c r="I16" i="10" s="1"/>
  <c r="H15" i="10"/>
  <c r="I15" i="10" s="1"/>
  <c r="H14" i="10"/>
  <c r="I14" i="10" s="1"/>
  <c r="H13" i="10"/>
  <c r="I13" i="10" s="1"/>
  <c r="H12" i="10"/>
  <c r="I12" i="10" s="1"/>
  <c r="H11" i="10"/>
  <c r="I11" i="10" s="1"/>
  <c r="H10" i="10"/>
  <c r="I10" i="10" s="1"/>
  <c r="H9" i="10"/>
  <c r="I9" i="10" s="1"/>
  <c r="H8" i="10"/>
  <c r="I8" i="10" s="1"/>
  <c r="H7" i="10"/>
  <c r="I7" i="10" s="1"/>
  <c r="I42" i="11"/>
  <c r="I41" i="11"/>
  <c r="I40" i="11"/>
  <c r="I39" i="11"/>
  <c r="I38" i="11"/>
  <c r="I37" i="11"/>
  <c r="I36" i="11"/>
  <c r="I35" i="11"/>
  <c r="I34" i="11"/>
  <c r="I33" i="11"/>
  <c r="I32" i="11"/>
  <c r="I31" i="11"/>
  <c r="I30" i="11"/>
  <c r="I29" i="11"/>
  <c r="I28" i="11"/>
  <c r="I27" i="11"/>
  <c r="I26" i="11"/>
  <c r="I25" i="11"/>
  <c r="I24" i="11"/>
  <c r="I23" i="11"/>
  <c r="I22" i="11"/>
  <c r="I21" i="11"/>
  <c r="I20" i="11"/>
  <c r="I19" i="11"/>
  <c r="I18" i="11"/>
  <c r="I17" i="11"/>
  <c r="I16" i="11"/>
  <c r="I15" i="11"/>
  <c r="I14" i="11"/>
  <c r="I13" i="11"/>
  <c r="I12" i="11"/>
  <c r="I11" i="11"/>
  <c r="I10" i="11"/>
  <c r="I9" i="11"/>
  <c r="I8" i="11"/>
  <c r="I7" i="11"/>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42" i="13"/>
  <c r="I41" i="13"/>
  <c r="I40" i="13"/>
  <c r="I39" i="13"/>
  <c r="I38" i="13"/>
  <c r="I37" i="13"/>
  <c r="I36" i="13"/>
  <c r="I35" i="13"/>
  <c r="I34" i="13"/>
  <c r="I33" i="13"/>
  <c r="I32" i="13"/>
  <c r="I31" i="13"/>
  <c r="I30" i="13"/>
  <c r="I29" i="13"/>
  <c r="I28" i="13"/>
  <c r="I27" i="13"/>
  <c r="I26" i="13"/>
  <c r="I25" i="13"/>
  <c r="I24" i="13"/>
  <c r="I23" i="13"/>
  <c r="I22" i="13"/>
  <c r="I21" i="13"/>
  <c r="I20" i="13"/>
  <c r="I19" i="13"/>
  <c r="I18" i="13"/>
  <c r="I17" i="13"/>
  <c r="I16" i="13"/>
  <c r="I15" i="13"/>
  <c r="I14" i="13"/>
  <c r="I13" i="13"/>
  <c r="I12" i="13"/>
  <c r="I11" i="13"/>
  <c r="I10" i="13"/>
  <c r="I9" i="13"/>
  <c r="I8" i="13"/>
  <c r="I7" i="13"/>
  <c r="F25" i="39" l="1"/>
  <c r="I44" i="10"/>
  <c r="I44" i="11"/>
  <c r="I44" i="12"/>
  <c r="I44" i="13"/>
  <c r="H102" i="44" l="1"/>
  <c r="R41" i="39" l="1"/>
  <c r="Q41" i="39"/>
  <c r="P41" i="39"/>
  <c r="O41" i="39"/>
  <c r="N41" i="39"/>
  <c r="M41" i="39"/>
  <c r="L41" i="39"/>
  <c r="K41" i="39"/>
  <c r="H41" i="39"/>
  <c r="R40" i="39"/>
  <c r="Q40" i="39"/>
  <c r="P40" i="39"/>
  <c r="O40" i="39"/>
  <c r="N40" i="39"/>
  <c r="M40" i="39"/>
  <c r="L40" i="39"/>
  <c r="K40" i="39"/>
  <c r="H40" i="39"/>
  <c r="R39" i="39"/>
  <c r="Q39" i="39"/>
  <c r="P39" i="39"/>
  <c r="O39" i="39"/>
  <c r="N39" i="39"/>
  <c r="M39" i="39"/>
  <c r="L39" i="39"/>
  <c r="K39" i="39"/>
  <c r="H39" i="39"/>
  <c r="R38" i="39"/>
  <c r="Q38" i="39"/>
  <c r="P38" i="39"/>
  <c r="O38" i="39"/>
  <c r="N38" i="39"/>
  <c r="M38" i="39"/>
  <c r="L38" i="39"/>
  <c r="K38" i="39"/>
  <c r="H38" i="39"/>
  <c r="R37" i="39"/>
  <c r="Q37" i="39"/>
  <c r="P37" i="39"/>
  <c r="O37" i="39"/>
  <c r="N37" i="39"/>
  <c r="M37" i="39"/>
  <c r="L37" i="39"/>
  <c r="K37" i="39"/>
  <c r="H37" i="39"/>
  <c r="R36" i="39"/>
  <c r="Q36" i="39"/>
  <c r="P36" i="39"/>
  <c r="O36" i="39"/>
  <c r="N36" i="39"/>
  <c r="M36" i="39"/>
  <c r="L36" i="39"/>
  <c r="K36" i="39"/>
  <c r="H36" i="39"/>
  <c r="R35" i="39"/>
  <c r="Q35" i="39"/>
  <c r="P35" i="39"/>
  <c r="O35" i="39"/>
  <c r="N35" i="39"/>
  <c r="M35" i="39"/>
  <c r="L35" i="39"/>
  <c r="K35" i="39"/>
  <c r="H35" i="39"/>
  <c r="R34" i="39"/>
  <c r="Q34" i="39"/>
  <c r="P34" i="39"/>
  <c r="O34" i="39"/>
  <c r="N34" i="39"/>
  <c r="M34" i="39"/>
  <c r="L34" i="39"/>
  <c r="K34" i="39"/>
  <c r="H34" i="39"/>
  <c r="R33" i="39"/>
  <c r="Q33" i="39"/>
  <c r="P33" i="39"/>
  <c r="O33" i="39"/>
  <c r="N33" i="39"/>
  <c r="M33" i="39"/>
  <c r="L33" i="39"/>
  <c r="K33" i="39"/>
  <c r="H33" i="39"/>
  <c r="R32" i="39"/>
  <c r="Q32" i="39"/>
  <c r="P32" i="39"/>
  <c r="O32" i="39"/>
  <c r="N32" i="39"/>
  <c r="M32" i="39"/>
  <c r="L32" i="39"/>
  <c r="K32" i="39"/>
  <c r="H32" i="39"/>
  <c r="R31" i="39"/>
  <c r="Q31" i="39"/>
  <c r="P31" i="39"/>
  <c r="O31" i="39"/>
  <c r="N31" i="39"/>
  <c r="M31" i="39"/>
  <c r="L31" i="39"/>
  <c r="K31" i="39"/>
  <c r="H31" i="39"/>
  <c r="R30" i="39"/>
  <c r="Q30" i="39"/>
  <c r="P30" i="39"/>
  <c r="O30" i="39"/>
  <c r="N30" i="39"/>
  <c r="M30" i="39"/>
  <c r="L30" i="39"/>
  <c r="K30" i="39"/>
  <c r="H30" i="39"/>
  <c r="R29" i="39"/>
  <c r="Q29" i="39"/>
  <c r="P29" i="39"/>
  <c r="O29" i="39"/>
  <c r="N29" i="39"/>
  <c r="M29" i="39"/>
  <c r="L29" i="39"/>
  <c r="K29" i="39"/>
  <c r="H29" i="39"/>
  <c r="R28" i="39"/>
  <c r="Q28" i="39"/>
  <c r="P28" i="39"/>
  <c r="O28" i="39"/>
  <c r="N28" i="39"/>
  <c r="M28" i="39"/>
  <c r="L28" i="39"/>
  <c r="K28" i="39"/>
  <c r="H28" i="39"/>
  <c r="R27" i="39"/>
  <c r="Q27" i="39"/>
  <c r="P27" i="39"/>
  <c r="O27" i="39"/>
  <c r="N27" i="39"/>
  <c r="M27" i="39"/>
  <c r="L27" i="39"/>
  <c r="K27" i="39"/>
  <c r="H27" i="39"/>
  <c r="R26" i="39"/>
  <c r="Q26" i="39"/>
  <c r="P26" i="39"/>
  <c r="O26" i="39"/>
  <c r="N26" i="39"/>
  <c r="M26" i="39"/>
  <c r="L26" i="39"/>
  <c r="K26" i="39"/>
  <c r="H26" i="39"/>
  <c r="R25" i="39"/>
  <c r="Q25" i="39"/>
  <c r="P25" i="39"/>
  <c r="O25" i="39"/>
  <c r="N25" i="39"/>
  <c r="M25" i="39"/>
  <c r="L25" i="39"/>
  <c r="K25" i="39"/>
  <c r="H25" i="39"/>
  <c r="R24" i="39"/>
  <c r="Q24" i="39"/>
  <c r="P24" i="39"/>
  <c r="O24" i="39"/>
  <c r="N24" i="39"/>
  <c r="M24" i="39"/>
  <c r="L24" i="39"/>
  <c r="K24" i="39"/>
  <c r="H24" i="39"/>
  <c r="R23" i="39"/>
  <c r="Q23" i="39"/>
  <c r="P23" i="39"/>
  <c r="O23" i="39"/>
  <c r="N23" i="39"/>
  <c r="M23" i="39"/>
  <c r="L23" i="39"/>
  <c r="K23" i="39"/>
  <c r="H23" i="39"/>
  <c r="R22" i="39"/>
  <c r="Q22" i="39"/>
  <c r="P22" i="39"/>
  <c r="O22" i="39"/>
  <c r="N22" i="39"/>
  <c r="M22" i="39"/>
  <c r="L22" i="39"/>
  <c r="K22" i="39"/>
  <c r="H22" i="39"/>
  <c r="R21" i="39"/>
  <c r="Q21" i="39"/>
  <c r="P21" i="39"/>
  <c r="O21" i="39"/>
  <c r="N21" i="39"/>
  <c r="M21" i="39"/>
  <c r="L21" i="39"/>
  <c r="K21" i="39"/>
  <c r="H21" i="39"/>
  <c r="R20" i="39"/>
  <c r="Q20" i="39"/>
  <c r="P20" i="39"/>
  <c r="O20" i="39"/>
  <c r="N20" i="39"/>
  <c r="M20" i="39"/>
  <c r="L20" i="39"/>
  <c r="K20" i="39"/>
  <c r="H20" i="39"/>
  <c r="R19" i="39"/>
  <c r="Q19" i="39"/>
  <c r="P19" i="39"/>
  <c r="O19" i="39"/>
  <c r="N19" i="39"/>
  <c r="M19" i="39"/>
  <c r="L19" i="39"/>
  <c r="K19" i="39"/>
  <c r="H19" i="39"/>
  <c r="R18" i="39"/>
  <c r="Q18" i="39"/>
  <c r="P18" i="39"/>
  <c r="O18" i="39"/>
  <c r="N18" i="39"/>
  <c r="M18" i="39"/>
  <c r="L18" i="39"/>
  <c r="K18" i="39"/>
  <c r="H18" i="39"/>
  <c r="R17" i="39"/>
  <c r="Q17" i="39"/>
  <c r="P17" i="39"/>
  <c r="O17" i="39"/>
  <c r="N17" i="39"/>
  <c r="M17" i="39"/>
  <c r="L17" i="39"/>
  <c r="K17" i="39"/>
  <c r="H17" i="39"/>
  <c r="R16" i="39"/>
  <c r="Q16" i="39"/>
  <c r="P16" i="39"/>
  <c r="O16" i="39"/>
  <c r="N16" i="39"/>
  <c r="M16" i="39"/>
  <c r="L16" i="39"/>
  <c r="K16" i="39"/>
  <c r="H16" i="39"/>
  <c r="H180" i="10"/>
  <c r="G178" i="10"/>
  <c r="R15" i="39" s="1"/>
  <c r="G171" i="10"/>
  <c r="Q15" i="39" s="1"/>
  <c r="G164" i="10"/>
  <c r="P15" i="39" s="1"/>
  <c r="G157" i="10"/>
  <c r="O15" i="39" s="1"/>
  <c r="G148" i="10"/>
  <c r="N15" i="39" s="1"/>
  <c r="G139" i="10"/>
  <c r="M15" i="39" s="1"/>
  <c r="G130" i="10"/>
  <c r="L15" i="39" s="1"/>
  <c r="G116" i="10"/>
  <c r="K15" i="39" s="1"/>
  <c r="H15" i="39"/>
  <c r="H180" i="11"/>
  <c r="G178" i="11"/>
  <c r="R14" i="39" s="1"/>
  <c r="G171" i="11"/>
  <c r="Q14" i="39" s="1"/>
  <c r="G164" i="11"/>
  <c r="P14" i="39" s="1"/>
  <c r="G157" i="11"/>
  <c r="O14" i="39" s="1"/>
  <c r="G148" i="11"/>
  <c r="N14" i="39" s="1"/>
  <c r="G139" i="11"/>
  <c r="M14" i="39" s="1"/>
  <c r="G130" i="11"/>
  <c r="L14" i="39" s="1"/>
  <c r="G116" i="11"/>
  <c r="H14" i="39"/>
  <c r="H180" i="12"/>
  <c r="G178" i="12"/>
  <c r="R13" i="39" s="1"/>
  <c r="G171" i="12"/>
  <c r="Q13" i="39" s="1"/>
  <c r="G164" i="12"/>
  <c r="P13" i="39" s="1"/>
  <c r="G157" i="12"/>
  <c r="O13" i="39" s="1"/>
  <c r="G148" i="12"/>
  <c r="N13" i="39" s="1"/>
  <c r="G139" i="12"/>
  <c r="M13" i="39" s="1"/>
  <c r="G130" i="12"/>
  <c r="L13" i="39" s="1"/>
  <c r="G116" i="12"/>
  <c r="K13" i="39" s="1"/>
  <c r="H13" i="39"/>
  <c r="H180" i="13"/>
  <c r="G178" i="13"/>
  <c r="R12" i="39" s="1"/>
  <c r="G171" i="13"/>
  <c r="Q12" i="39" s="1"/>
  <c r="G164" i="13"/>
  <c r="P12" i="39" s="1"/>
  <c r="G157" i="13"/>
  <c r="O12" i="39" s="1"/>
  <c r="G148" i="13"/>
  <c r="N12" i="39" s="1"/>
  <c r="G139" i="13"/>
  <c r="M12" i="39" s="1"/>
  <c r="G130" i="13"/>
  <c r="L12" i="39" s="1"/>
  <c r="G116" i="13"/>
  <c r="K12" i="39" s="1"/>
  <c r="H12" i="39"/>
  <c r="K14" i="39" l="1"/>
  <c r="G180" i="11"/>
  <c r="D27" i="39"/>
  <c r="C21" i="39"/>
  <c r="C18" i="39"/>
  <c r="C19" i="39"/>
  <c r="C28" i="39"/>
  <c r="F17" i="39"/>
  <c r="C23" i="39"/>
  <c r="C24" i="39"/>
  <c r="C26" i="39"/>
  <c r="C30" i="39"/>
  <c r="I32" i="39"/>
  <c r="C38" i="39"/>
  <c r="F40" i="39"/>
  <c r="C41" i="39"/>
  <c r="E13" i="39"/>
  <c r="I25" i="39"/>
  <c r="F27" i="39"/>
  <c r="I36" i="39"/>
  <c r="F39" i="39"/>
  <c r="D41" i="39"/>
  <c r="E41" i="39"/>
  <c r="F41" i="39"/>
  <c r="G41" i="39"/>
  <c r="I41" i="39"/>
  <c r="D40" i="39"/>
  <c r="I40" i="39"/>
  <c r="C40" i="39"/>
  <c r="E40" i="39"/>
  <c r="G40" i="39"/>
  <c r="D39" i="39"/>
  <c r="I39" i="39"/>
  <c r="C39" i="39"/>
  <c r="E39" i="39"/>
  <c r="G39" i="39"/>
  <c r="D38" i="39"/>
  <c r="E38" i="39"/>
  <c r="F38" i="39"/>
  <c r="G38" i="39"/>
  <c r="I38" i="39"/>
  <c r="E37" i="39"/>
  <c r="G37" i="39"/>
  <c r="C37" i="39"/>
  <c r="D37" i="39"/>
  <c r="F37" i="39"/>
  <c r="I37" i="39"/>
  <c r="D36" i="39"/>
  <c r="E36" i="39"/>
  <c r="F36" i="39"/>
  <c r="G36" i="39"/>
  <c r="C35" i="39"/>
  <c r="E35" i="39"/>
  <c r="G35" i="39"/>
  <c r="D35" i="39"/>
  <c r="F35" i="39"/>
  <c r="I35" i="39"/>
  <c r="C34" i="39"/>
  <c r="D34" i="39"/>
  <c r="E34" i="39"/>
  <c r="F34" i="39"/>
  <c r="G34" i="39"/>
  <c r="I34" i="39"/>
  <c r="E33" i="39"/>
  <c r="G33" i="39"/>
  <c r="D33" i="39"/>
  <c r="F33" i="39"/>
  <c r="I33" i="39"/>
  <c r="C33" i="39"/>
  <c r="D32" i="39"/>
  <c r="E32" i="39"/>
  <c r="F32" i="39"/>
  <c r="G32" i="39"/>
  <c r="E31" i="39"/>
  <c r="G31" i="39"/>
  <c r="C31" i="39"/>
  <c r="D31" i="39"/>
  <c r="F31" i="39"/>
  <c r="I31" i="39"/>
  <c r="D30" i="39"/>
  <c r="E30" i="39"/>
  <c r="F30" i="39"/>
  <c r="G30" i="39"/>
  <c r="I30" i="39"/>
  <c r="C29" i="39"/>
  <c r="D29" i="39"/>
  <c r="E29" i="39"/>
  <c r="F29" i="39"/>
  <c r="G29" i="39"/>
  <c r="I29" i="39"/>
  <c r="D28" i="39"/>
  <c r="E28" i="39"/>
  <c r="F28" i="39"/>
  <c r="G28" i="39"/>
  <c r="I28" i="39"/>
  <c r="C27" i="39"/>
  <c r="I27" i="39"/>
  <c r="E27" i="39"/>
  <c r="G27" i="39"/>
  <c r="E26" i="39"/>
  <c r="F26" i="39"/>
  <c r="G26" i="39"/>
  <c r="I26" i="39"/>
  <c r="D25" i="39"/>
  <c r="E25" i="39"/>
  <c r="G25" i="39"/>
  <c r="D24" i="39"/>
  <c r="E24" i="39"/>
  <c r="F24" i="39"/>
  <c r="G24" i="39"/>
  <c r="I24" i="39"/>
  <c r="D23" i="39"/>
  <c r="E23" i="39"/>
  <c r="F23" i="39"/>
  <c r="G23" i="39"/>
  <c r="I23" i="39"/>
  <c r="C22" i="39"/>
  <c r="D22" i="39"/>
  <c r="E22" i="39"/>
  <c r="F22" i="39"/>
  <c r="G22" i="39"/>
  <c r="I22" i="39"/>
  <c r="E21" i="39"/>
  <c r="F21" i="39"/>
  <c r="G21" i="39"/>
  <c r="I21" i="39"/>
  <c r="C20" i="39"/>
  <c r="D20" i="39"/>
  <c r="E20" i="39"/>
  <c r="F20" i="39"/>
  <c r="G20" i="39"/>
  <c r="I20" i="39"/>
  <c r="D19" i="39"/>
  <c r="F19" i="39"/>
  <c r="I19" i="39"/>
  <c r="E19" i="39"/>
  <c r="G19" i="39"/>
  <c r="D18" i="39"/>
  <c r="F18" i="39"/>
  <c r="I18" i="39"/>
  <c r="E18" i="39"/>
  <c r="G18" i="39"/>
  <c r="D17" i="39"/>
  <c r="I17" i="39"/>
  <c r="C17" i="39"/>
  <c r="E17" i="39"/>
  <c r="G17" i="39"/>
  <c r="C16" i="39"/>
  <c r="E16" i="39"/>
  <c r="G16" i="39"/>
  <c r="D16" i="39"/>
  <c r="F16" i="39"/>
  <c r="I16" i="39"/>
  <c r="G15" i="39"/>
  <c r="E15" i="39"/>
  <c r="C15" i="39"/>
  <c r="D15" i="39"/>
  <c r="F15" i="39"/>
  <c r="I15" i="39"/>
  <c r="C14" i="39"/>
  <c r="D14" i="39"/>
  <c r="E14" i="39"/>
  <c r="F14" i="39"/>
  <c r="G14" i="39"/>
  <c r="I14" i="39"/>
  <c r="C13" i="39"/>
  <c r="G13" i="39"/>
  <c r="D13" i="39"/>
  <c r="F13" i="39"/>
  <c r="I13" i="39"/>
  <c r="D12" i="39"/>
  <c r="E12" i="39"/>
  <c r="F12" i="39"/>
  <c r="G12" i="39"/>
  <c r="I12" i="39"/>
  <c r="C12" i="39"/>
  <c r="F82" i="44"/>
  <c r="F81" i="44"/>
  <c r="F80" i="44"/>
  <c r="F79" i="44"/>
  <c r="F78" i="44"/>
  <c r="G62" i="44"/>
  <c r="G61" i="44"/>
  <c r="G60" i="44"/>
  <c r="G59" i="44"/>
  <c r="G58" i="44"/>
  <c r="G52" i="44"/>
  <c r="G51" i="44"/>
  <c r="G50" i="44"/>
  <c r="G49" i="44"/>
  <c r="G48" i="44"/>
  <c r="I42" i="44"/>
  <c r="I41" i="44"/>
  <c r="I40" i="44"/>
  <c r="I39" i="44"/>
  <c r="I38" i="44"/>
  <c r="I37" i="44"/>
  <c r="I36" i="44"/>
  <c r="I35" i="44"/>
  <c r="I34" i="44"/>
  <c r="I33" i="44"/>
  <c r="I32" i="44"/>
  <c r="I31" i="44"/>
  <c r="I30" i="44"/>
  <c r="I29" i="44"/>
  <c r="I28" i="44"/>
  <c r="I27" i="44"/>
  <c r="I26" i="44"/>
  <c r="I25" i="44"/>
  <c r="I24" i="44"/>
  <c r="I23" i="44"/>
  <c r="I22" i="44"/>
  <c r="I21" i="44"/>
  <c r="I20" i="44"/>
  <c r="I19" i="44"/>
  <c r="I18" i="44"/>
  <c r="I17" i="44"/>
  <c r="I16" i="44"/>
  <c r="I15" i="44"/>
  <c r="I14" i="44"/>
  <c r="I13" i="44"/>
  <c r="I12" i="44"/>
  <c r="I11" i="44"/>
  <c r="I10" i="44"/>
  <c r="I9" i="44"/>
  <c r="I8" i="44"/>
  <c r="I7" i="44"/>
  <c r="G91" i="44"/>
  <c r="H11" i="39" s="1"/>
  <c r="G116" i="44"/>
  <c r="K11" i="39" s="1"/>
  <c r="K42" i="39" s="1"/>
  <c r="F22" i="43" s="1"/>
  <c r="G130" i="44"/>
  <c r="L11" i="39" s="1"/>
  <c r="G139" i="44"/>
  <c r="M11" i="39" s="1"/>
  <c r="G148" i="44"/>
  <c r="N11" i="39" s="1"/>
  <c r="G157" i="44"/>
  <c r="O11" i="39" s="1"/>
  <c r="G164" i="44"/>
  <c r="P11" i="39" s="1"/>
  <c r="G171" i="44"/>
  <c r="Q11" i="39" s="1"/>
  <c r="G178" i="44"/>
  <c r="R11" i="39" s="1"/>
  <c r="H180" i="44"/>
  <c r="A1" i="39"/>
  <c r="C2" i="39"/>
  <c r="F2" i="39"/>
  <c r="J2" i="39"/>
  <c r="B1" i="33" s="1"/>
  <c r="P2" i="39"/>
  <c r="T2" i="39"/>
  <c r="J3" i="39"/>
  <c r="J4" i="39"/>
  <c r="J10" i="39"/>
  <c r="S10" i="39"/>
  <c r="B11" i="39"/>
  <c r="B12" i="39"/>
  <c r="S12" i="39"/>
  <c r="B13" i="39"/>
  <c r="S13" i="39"/>
  <c r="B14" i="39"/>
  <c r="S14" i="39"/>
  <c r="B15" i="39"/>
  <c r="S15" i="39"/>
  <c r="B16" i="39"/>
  <c r="S16" i="39"/>
  <c r="B17" i="39"/>
  <c r="S17" i="39"/>
  <c r="B18" i="39"/>
  <c r="S18" i="39"/>
  <c r="B19" i="39"/>
  <c r="S19" i="39"/>
  <c r="B20" i="39"/>
  <c r="B21" i="39"/>
  <c r="S21" i="39"/>
  <c r="B22" i="39"/>
  <c r="S22" i="39"/>
  <c r="B23" i="39"/>
  <c r="S23" i="39"/>
  <c r="B24" i="39"/>
  <c r="S24" i="39"/>
  <c r="B25" i="39"/>
  <c r="S25" i="39"/>
  <c r="B26" i="39"/>
  <c r="S26" i="39"/>
  <c r="B27" i="39"/>
  <c r="S27" i="39"/>
  <c r="B28" i="39"/>
  <c r="S28" i="39"/>
  <c r="B29" i="39"/>
  <c r="S29" i="39"/>
  <c r="B30" i="39"/>
  <c r="B31" i="39"/>
  <c r="S31" i="39"/>
  <c r="B32" i="39"/>
  <c r="S32" i="39"/>
  <c r="B33" i="39"/>
  <c r="S33" i="39"/>
  <c r="B34" i="39"/>
  <c r="S34" i="39"/>
  <c r="B35" i="39"/>
  <c r="S35" i="39"/>
  <c r="B36" i="39"/>
  <c r="S36" i="39"/>
  <c r="B37" i="39"/>
  <c r="S37" i="39"/>
  <c r="B38" i="39"/>
  <c r="S38" i="39"/>
  <c r="B39" i="39"/>
  <c r="S39" i="39"/>
  <c r="B40" i="39"/>
  <c r="S40" i="39"/>
  <c r="B41" i="39"/>
  <c r="S41" i="39"/>
  <c r="S30" i="39"/>
  <c r="S20" i="39"/>
  <c r="T10" i="39" l="1"/>
  <c r="F84" i="44"/>
  <c r="G11" i="39" s="1"/>
  <c r="G42" i="39" s="1"/>
  <c r="F17" i="43" s="1"/>
  <c r="C25" i="39"/>
  <c r="D26" i="39"/>
  <c r="D21" i="39"/>
  <c r="C32" i="39"/>
  <c r="J33" i="39"/>
  <c r="T33" i="39" s="1"/>
  <c r="C36" i="39"/>
  <c r="G180" i="10"/>
  <c r="G180" i="12"/>
  <c r="M42" i="39"/>
  <c r="F24" i="43" s="1"/>
  <c r="Q42" i="39"/>
  <c r="F28" i="43" s="1"/>
  <c r="O42" i="39"/>
  <c r="F26" i="43" s="1"/>
  <c r="P42" i="39"/>
  <c r="F27" i="43" s="1"/>
  <c r="R42" i="39"/>
  <c r="F29" i="43" s="1"/>
  <c r="L42" i="39"/>
  <c r="F23" i="43" s="1"/>
  <c r="N42" i="39"/>
  <c r="F25" i="43" s="1"/>
  <c r="G180" i="13"/>
  <c r="I11" i="39"/>
  <c r="F74" i="44"/>
  <c r="F11" i="39" s="1"/>
  <c r="F42" i="39" s="1"/>
  <c r="F16" i="43" s="1"/>
  <c r="I44" i="44"/>
  <c r="C11" i="39" s="1"/>
  <c r="J5" i="39"/>
  <c r="J6" i="39" s="1"/>
  <c r="S11" i="39"/>
  <c r="S42" i="39" s="1"/>
  <c r="H42" i="39"/>
  <c r="F18" i="43" s="1"/>
  <c r="G64" i="44"/>
  <c r="E11" i="39" s="1"/>
  <c r="G54" i="44"/>
  <c r="F1" i="16"/>
  <c r="F1" i="17"/>
  <c r="F1" i="19"/>
  <c r="F1" i="15"/>
  <c r="F1" i="18"/>
  <c r="F1" i="23"/>
  <c r="F1" i="24"/>
  <c r="F1" i="25"/>
  <c r="F1" i="20"/>
  <c r="F1" i="21"/>
  <c r="F1" i="22"/>
  <c r="F1" i="26"/>
  <c r="F1" i="27"/>
  <c r="F1" i="30"/>
  <c r="F1" i="31"/>
  <c r="F1" i="32"/>
  <c r="F1" i="28"/>
  <c r="F1" i="29"/>
  <c r="F1" i="33"/>
  <c r="B1" i="44"/>
  <c r="F1" i="13"/>
  <c r="B1" i="12"/>
  <c r="F1" i="11"/>
  <c r="B1" i="10"/>
  <c r="F1" i="9"/>
  <c r="B1" i="14"/>
  <c r="F1" i="38"/>
  <c r="B1" i="37"/>
  <c r="F1" i="36"/>
  <c r="B1" i="35"/>
  <c r="F1" i="34"/>
  <c r="B1" i="15"/>
  <c r="B1" i="18"/>
  <c r="B1" i="16"/>
  <c r="B1" i="17"/>
  <c r="B1" i="20"/>
  <c r="B1" i="21"/>
  <c r="B1" i="22"/>
  <c r="B1" i="19"/>
  <c r="B1" i="23"/>
  <c r="B1" i="24"/>
  <c r="B1" i="25"/>
  <c r="B1" i="26"/>
  <c r="B1" i="27"/>
  <c r="B1" i="28"/>
  <c r="B1" i="29"/>
  <c r="B1" i="30"/>
  <c r="B1" i="31"/>
  <c r="B1" i="32"/>
  <c r="F1" i="44"/>
  <c r="B1" i="13"/>
  <c r="F1" i="12"/>
  <c r="B1" i="11"/>
  <c r="F1" i="10"/>
  <c r="B1" i="9"/>
  <c r="F1" i="14"/>
  <c r="B1" i="38"/>
  <c r="F1" i="37"/>
  <c r="B1" i="36"/>
  <c r="F1" i="35"/>
  <c r="B1" i="34"/>
  <c r="F30" i="43" l="1"/>
  <c r="F36" i="43" s="1"/>
  <c r="G41" i="43" s="1"/>
  <c r="J40" i="39"/>
  <c r="T40" i="39" s="1"/>
  <c r="J35" i="39"/>
  <c r="T35" i="39" s="1"/>
  <c r="J37" i="39"/>
  <c r="T37" i="39" s="1"/>
  <c r="J36" i="39"/>
  <c r="T36" i="39" s="1"/>
  <c r="J29" i="39"/>
  <c r="T29" i="39" s="1"/>
  <c r="J26" i="39"/>
  <c r="T26" i="39" s="1"/>
  <c r="J24" i="39"/>
  <c r="T24" i="39" s="1"/>
  <c r="J27" i="39"/>
  <c r="T27" i="39" s="1"/>
  <c r="J22" i="39"/>
  <c r="T22" i="39" s="1"/>
  <c r="J20" i="39"/>
  <c r="T20" i="39" s="1"/>
  <c r="J19" i="39"/>
  <c r="T19" i="39" s="1"/>
  <c r="J17" i="39"/>
  <c r="T17" i="39" s="1"/>
  <c r="J16" i="39"/>
  <c r="T16" i="39" s="1"/>
  <c r="J12" i="39"/>
  <c r="T12" i="39" s="1"/>
  <c r="I42" i="39"/>
  <c r="F19" i="43" s="1"/>
  <c r="J23" i="39"/>
  <c r="T23" i="39" s="1"/>
  <c r="J39" i="39"/>
  <c r="T39" i="39" s="1"/>
  <c r="J38" i="39"/>
  <c r="T38" i="39" s="1"/>
  <c r="J41" i="39"/>
  <c r="T41" i="39" s="1"/>
  <c r="J34" i="39"/>
  <c r="T34" i="39" s="1"/>
  <c r="J32" i="39"/>
  <c r="T32" i="39" s="1"/>
  <c r="J31" i="39"/>
  <c r="T31" i="39" s="1"/>
  <c r="J30" i="39"/>
  <c r="T30" i="39" s="1"/>
  <c r="J28" i="39"/>
  <c r="T28" i="39" s="1"/>
  <c r="J25" i="39"/>
  <c r="T25" i="39" s="1"/>
  <c r="J21" i="39"/>
  <c r="T21" i="39" s="1"/>
  <c r="J18" i="39"/>
  <c r="T18" i="39" s="1"/>
  <c r="J15" i="39"/>
  <c r="T15" i="39" s="1"/>
  <c r="J14" i="39"/>
  <c r="T14" i="39" s="1"/>
  <c r="D11" i="39"/>
  <c r="G180" i="44"/>
  <c r="E42" i="39"/>
  <c r="F15" i="43" s="1"/>
  <c r="G33" i="43" l="1"/>
  <c r="D42" i="39"/>
  <c r="F14" i="43" s="1"/>
  <c r="J11" i="39"/>
  <c r="J13" i="39"/>
  <c r="T13" i="39" s="1"/>
  <c r="C42" i="39"/>
  <c r="F13" i="43" s="1"/>
  <c r="F20" i="43" l="1"/>
  <c r="G32" i="43" s="1"/>
  <c r="T11" i="39"/>
  <c r="T42" i="39" s="1"/>
  <c r="J42" i="39"/>
  <c r="F38" i="43" l="1"/>
  <c r="G42" i="43" s="1"/>
  <c r="G43" i="43" s="1"/>
  <c r="G45"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00000000-0006-0000-0300-00000100000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00000000-0006-0000-0300-000003000000}">
      <text>
        <r>
          <rPr>
            <b/>
            <sz val="9"/>
            <color indexed="81"/>
            <rFont val="Tahoma"/>
            <family val="2"/>
          </rPr>
          <t>Hildebrand:</t>
        </r>
        <r>
          <rPr>
            <sz val="9"/>
            <color indexed="81"/>
            <rFont val="Tahoma"/>
            <family val="2"/>
          </rPr>
          <t xml:space="preserve">
Please include boat numbers when using this section.</t>
        </r>
      </text>
    </comment>
    <comment ref="B57" authorId="0" shapeId="0" xr:uid="{00000000-0006-0000-0300-00000400000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00000000-0006-0000-0300-000005000000}">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00000000-0006-0000-0300-00000600000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00000000-0006-0000-0300-00000700000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00000000-0006-0000-0300-00000800000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00000000-0006-0000-0300-00000900000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00000000-0006-0000-0300-00000A00000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00000000-0006-0000-0300-00000B00000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00000000-0006-0000-0300-00000C00000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00000000-0006-0000-0300-00000D00000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00000000-0006-0000-0400-00000100000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00000000-0006-0000-0400-000003000000}">
      <text>
        <r>
          <rPr>
            <b/>
            <sz val="9"/>
            <color indexed="81"/>
            <rFont val="Tahoma"/>
            <family val="2"/>
          </rPr>
          <t>Hildebrand:</t>
        </r>
        <r>
          <rPr>
            <sz val="9"/>
            <color indexed="81"/>
            <rFont val="Tahoma"/>
            <family val="2"/>
          </rPr>
          <t xml:space="preserve">
Please include boat numbers when using this section.</t>
        </r>
      </text>
    </comment>
    <comment ref="B57" authorId="0" shapeId="0" xr:uid="{00000000-0006-0000-0400-00000400000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00000000-0006-0000-0400-000005000000}">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00000000-0006-0000-0400-00000600000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6C37E696-9C7A-4E8D-BBD8-B669EE015075}">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9F0958AE-7398-4CDF-B141-766622760C4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4FFC3FEF-2AAA-41F6-A7B9-60E0B70C700F}">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51895ECA-7977-4508-A37F-19BA46622A8A}">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00000000-0006-0000-0400-00000B00000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00000000-0006-0000-0400-00000C00000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00000000-0006-0000-0400-00000D00000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00000000-0006-0000-0500-00000100000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00000000-0006-0000-0500-000003000000}">
      <text>
        <r>
          <rPr>
            <b/>
            <sz val="9"/>
            <color indexed="81"/>
            <rFont val="Tahoma"/>
            <family val="2"/>
          </rPr>
          <t>Hildebrand:</t>
        </r>
        <r>
          <rPr>
            <sz val="9"/>
            <color indexed="81"/>
            <rFont val="Tahoma"/>
            <family val="2"/>
          </rPr>
          <t xml:space="preserve">
Please include boat numbers when using this section.</t>
        </r>
      </text>
    </comment>
    <comment ref="B57" authorId="0" shapeId="0" xr:uid="{00000000-0006-0000-0500-00000400000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00000000-0006-0000-0500-000005000000}">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00000000-0006-0000-0500-00000600000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6525FDBE-17CE-4526-9AEC-1254BD74DD3D}">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14034CCE-B998-4FD6-B220-CA871DA7B6F2}">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95AB98A1-B8F4-49E1-B8A5-6B6935175C3E}">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2D73AB33-F032-4222-A15B-CD8A2992C4B3}">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00000000-0006-0000-0500-00000B00000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00000000-0006-0000-0500-00000C00000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00000000-0006-0000-0500-00000D00000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00000000-0006-0000-0600-00000100000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00000000-0006-0000-0600-000003000000}">
      <text>
        <r>
          <rPr>
            <b/>
            <sz val="9"/>
            <color indexed="81"/>
            <rFont val="Tahoma"/>
            <family val="2"/>
          </rPr>
          <t>Hildebrand:</t>
        </r>
        <r>
          <rPr>
            <sz val="9"/>
            <color indexed="81"/>
            <rFont val="Tahoma"/>
            <family val="2"/>
          </rPr>
          <t xml:space="preserve">
Please include boat numbers when using this section.</t>
        </r>
      </text>
    </comment>
    <comment ref="B57" authorId="0" shapeId="0" xr:uid="{00000000-0006-0000-0600-00000400000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00000000-0006-0000-0600-000005000000}">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00000000-0006-0000-0600-00000600000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00000000-0006-0000-0600-00000700000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00000000-0006-0000-0600-00000800000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00000000-0006-0000-0600-00000900000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00000000-0006-0000-0600-00000A00000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00000000-0006-0000-0600-00000B00000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00000000-0006-0000-0600-00000C00000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00000000-0006-0000-0600-00000D00000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00000000-0006-0000-0700-00000100000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00000000-0006-0000-0700-000003000000}">
      <text>
        <r>
          <rPr>
            <b/>
            <sz val="9"/>
            <color indexed="81"/>
            <rFont val="Tahoma"/>
            <family val="2"/>
          </rPr>
          <t>Hildebrand:</t>
        </r>
        <r>
          <rPr>
            <sz val="9"/>
            <color indexed="81"/>
            <rFont val="Tahoma"/>
            <family val="2"/>
          </rPr>
          <t xml:space="preserve">
Please include boat numbers when using this section.</t>
        </r>
      </text>
    </comment>
    <comment ref="B57" authorId="0" shapeId="0" xr:uid="{00000000-0006-0000-0700-00000400000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00000000-0006-0000-0700-000005000000}">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00000000-0006-0000-0700-00000600000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15F0021D-C434-4430-BC1B-1CAD80326CFC}">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E1C9ED3B-0110-4BE0-B0F0-14BB1F316049}">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870844A9-872B-48B3-AD10-EFEDD4D56454}">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C1ADB83E-354C-4EC6-955C-DDFDB836DCF8}">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00000000-0006-0000-0700-00000B00000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00000000-0006-0000-0700-00000C00000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00000000-0006-0000-0700-00000D00000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4D094931-E6B9-47BC-BBFF-56E83D557B7E}">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7B2CA513-F088-49FF-AEB0-0CC20C9ECA6C}">
      <text>
        <r>
          <rPr>
            <b/>
            <sz val="9"/>
            <color indexed="81"/>
            <rFont val="Tahoma"/>
            <family val="2"/>
          </rPr>
          <t>Hildebrand:</t>
        </r>
        <r>
          <rPr>
            <sz val="9"/>
            <color indexed="81"/>
            <rFont val="Tahoma"/>
            <family val="2"/>
          </rPr>
          <t xml:space="preserve">
Please include boat numbers when using this section.</t>
        </r>
      </text>
    </comment>
    <comment ref="B57" authorId="0" shapeId="0" xr:uid="{87D5F7A0-04D2-4FAD-9DC9-70D51C47D1DF}">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F5092B47-40D7-44A7-8FDE-9E3FAEC63A64}">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041DEBE5-F72E-4D78-81DB-480DBE01740B}">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01750657-CFC3-42DC-B46C-D90CB195A337}">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7CE020B3-96C9-4F40-90E4-B824E54B9D28}">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ECC4BB01-DD17-4987-93D0-1D82B2DBCCD7}">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E8B80F6E-A4EB-473E-A34A-B6698C7F1F57}">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175FAAE7-6C46-43B8-8615-47E59FDFF27B}">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D4255223-9C97-43A2-9916-A73FBA8D120A}">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DB340CDB-F696-45FE-9ABB-6AD37CB17986}">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6945A7B7-E8B8-4587-8F10-B9B0D17961BD}">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28E536CD-BC75-4511-8E67-7E7A7A8441AC}">
      <text>
        <r>
          <rPr>
            <b/>
            <sz val="9"/>
            <color indexed="81"/>
            <rFont val="Tahoma"/>
            <family val="2"/>
          </rPr>
          <t>Hildebrand:</t>
        </r>
        <r>
          <rPr>
            <sz val="9"/>
            <color indexed="81"/>
            <rFont val="Tahoma"/>
            <family val="2"/>
          </rPr>
          <t xml:space="preserve">
Please include boat numbers when using this section.</t>
        </r>
      </text>
    </comment>
    <comment ref="B57" authorId="0" shapeId="0" xr:uid="{6FB645DF-8D5D-418A-BEDB-8B3A70C95F2A}">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A28B4728-44EE-415C-90B2-184EDAAD18C1}">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E039B2BF-9A5D-4D17-9C27-BFB2BEBCAFE1}">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CE31B9A1-40C2-40F8-A1E7-4390FA153FF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B9419C77-D7FF-4B1D-BD29-6F7A36D67315}">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D06066A3-8AB7-42F1-AC68-34EAF19B6982}">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64DEAB9B-38F9-415C-B78C-47B6569C017A}">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A6E48DFA-63B5-463A-A545-2B2FBEF5CAF5}">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D52CAA1E-DFB8-4A57-84D1-FF8EB5392754}">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E066E480-6D9B-48CD-86DC-F80408A25117}">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E48B1AE9-6953-4CC7-899E-C85BE72C6A42}">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E85BEAEB-09B8-4205-A173-2891BF0196C3}">
      <text>
        <r>
          <rPr>
            <b/>
            <sz val="9"/>
            <color indexed="81"/>
            <rFont val="Tahoma"/>
            <family val="2"/>
          </rPr>
          <t>Hildebrand:</t>
        </r>
        <r>
          <rPr>
            <sz val="9"/>
            <color indexed="81"/>
            <rFont val="Tahoma"/>
            <family val="2"/>
          </rPr>
          <t xml:space="preserve">
Please include boat numbers when using this section.</t>
        </r>
      </text>
    </comment>
    <comment ref="B57" authorId="0" shapeId="0" xr:uid="{4BD63C66-6B7F-4A7C-B521-BEE82DB5C986}">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FC729301-396B-4880-B7AD-6E1FBD48F015}">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BA880084-334F-44BF-BCE3-4759C5C270C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C5292C01-E3EC-44F9-B840-9F7C9E8748F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6E713E01-5492-4DA8-8518-F3CAA84C8145}">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DB1C855E-73D9-4013-9B93-ED11B7FFBFFB}">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3011D6C8-A736-4E9D-83BB-19927399EC49}">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865F7FFA-D0F6-44CF-9064-364CC874898D}">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6887EA0D-4869-41CE-8921-A80084A26649}">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8B60214B-C55A-4FB3-A357-B737C641B3AF}">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B55BD78F-DAFA-4B71-9106-57FD3444F3CC}">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CA01F73F-D9B4-4A62-8EB6-4B220F964C3B}">
      <text>
        <r>
          <rPr>
            <b/>
            <sz val="9"/>
            <color indexed="81"/>
            <rFont val="Tahoma"/>
            <family val="2"/>
          </rPr>
          <t>Hildebrand:</t>
        </r>
        <r>
          <rPr>
            <sz val="9"/>
            <color indexed="81"/>
            <rFont val="Tahoma"/>
            <family val="2"/>
          </rPr>
          <t xml:space="preserve">
Please include boat numbers when using this section.</t>
        </r>
      </text>
    </comment>
    <comment ref="B57" authorId="0" shapeId="0" xr:uid="{DA583F80-E10C-413F-849E-7BF38D61CAC8}">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96A11CAA-6AE7-4F55-98BE-BA2C3CAD414E}">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E9543876-4AEA-4180-9070-04A0C37F5444}">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13B8FE8E-EA0F-4C20-8E2D-2F5820C94C84}">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E78C36C6-0A7C-4147-B08A-DA6CA232493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F8B19799-BBAE-4FF9-AD25-FC3EB4ED1175}">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42E8DF6E-568F-4E69-92CD-1E90EE335517}">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D5DA005A-BC63-4C1E-9A87-DBF07185154E}">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B9E82F5C-79EE-4BC0-8C09-F8CF7D3935FB}">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2BD04844-7623-468C-B87F-950C5BD42275}">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395299A6-5DFC-4523-8433-68E796E678AD}">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A05F7092-C831-47D0-B194-7D2BE0D4941D}">
      <text>
        <r>
          <rPr>
            <b/>
            <sz val="9"/>
            <color indexed="81"/>
            <rFont val="Tahoma"/>
            <family val="2"/>
          </rPr>
          <t>Hildebrand:</t>
        </r>
        <r>
          <rPr>
            <sz val="9"/>
            <color indexed="81"/>
            <rFont val="Tahoma"/>
            <family val="2"/>
          </rPr>
          <t xml:space="preserve">
Please include boat numbers when using this section.</t>
        </r>
      </text>
    </comment>
    <comment ref="B57" authorId="0" shapeId="0" xr:uid="{F52C5575-B88A-4714-9D5A-85AD7EDD795A}">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B7CF3B57-1879-494A-B465-F217ECAC8132}">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3D111111-5C64-4F6D-8D9D-04AD8FCA4C49}">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D336B178-ECFD-4CCB-8D3F-EB2D907C712F}">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9235ED4E-75F0-49A1-B293-6E8E7E7B27AC}">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7B2F0606-6A8C-45D2-B712-B4E43275E77C}">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293FD6F7-6E81-4C65-9262-512D42805801}">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BBED36B1-15D7-46B6-8D97-F6C89E7CE9E2}">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9F7A6A95-4E14-4770-9EE0-F2D93E49E09B}">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EC1DFE86-03D8-4642-B237-176A9A540F2B}">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889886D9-396C-4694-B267-AFC86D3B9064}">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445D0EBE-EF21-42EA-83A4-BB017DBA0684}">
      <text>
        <r>
          <rPr>
            <b/>
            <sz val="9"/>
            <color indexed="81"/>
            <rFont val="Tahoma"/>
            <family val="2"/>
          </rPr>
          <t>Hildebrand:</t>
        </r>
        <r>
          <rPr>
            <sz val="9"/>
            <color indexed="81"/>
            <rFont val="Tahoma"/>
            <family val="2"/>
          </rPr>
          <t xml:space="preserve">
Please include boat numbers when using this section.</t>
        </r>
      </text>
    </comment>
    <comment ref="B57" authorId="0" shapeId="0" xr:uid="{E119775D-63DA-4556-8B5A-DDF1885CE2E6}">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8A0BC1EF-39BA-49A0-AE84-04986D662E5C}">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A4AB9598-E375-4C26-B6F1-26ADB5187344}">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BE30D059-E8D4-40F4-AB97-D3591A9CF304}">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C2A80583-C0F7-4104-8B2F-2AA80196E53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09BD282B-40FF-41E4-8145-FC4705B9F75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CA398FB9-7D8F-4E32-BF69-7108EF8D66D9}">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69DCF83E-0272-4430-A0B3-D9003DB79D95}">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5F537171-5FE6-482C-B5F6-A2E3E6F2FBFD}">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77DB7709-358E-451F-973D-8AC83C7C505D}">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2E796D2F-951D-478A-8532-7113572A937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4AC35711-C531-4F57-B17F-041AEE239C66}">
      <text>
        <r>
          <rPr>
            <b/>
            <sz val="9"/>
            <color indexed="81"/>
            <rFont val="Tahoma"/>
            <family val="2"/>
          </rPr>
          <t>Hildebrand:</t>
        </r>
        <r>
          <rPr>
            <sz val="9"/>
            <color indexed="81"/>
            <rFont val="Tahoma"/>
            <family val="2"/>
          </rPr>
          <t xml:space="preserve">
Please include boat numbers when using this section.</t>
        </r>
      </text>
    </comment>
    <comment ref="B57" authorId="0" shapeId="0" xr:uid="{5B76BFA1-00CF-4EA9-921A-817015DA0BD2}">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CB86AABA-22E4-4D53-9957-02538A895D53}">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2FC74642-29DF-49A3-A8D7-0AB10092B75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D09DC4DA-FFE1-4E59-B5D3-7C1FE89E43F7}">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DDB42C41-1E0B-4C85-BC6E-4CA96D0267A1}">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9C71ABBA-F30C-4618-867E-876C9B915BCF}">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0775B091-017F-45AA-AF63-D3C76E3117E2}">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2ADDF39E-1544-4CDE-9CE6-1C7FFB253FF6}">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E8EE4262-67D1-4050-80AE-6DB75F335654}">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0FFBB004-E22F-4075-9CD7-F27F07EEAA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E58E3A35-1DD3-434E-8B88-32C9138291BE}">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9FDE2AA4-F0B5-4B13-8F36-91B3FFC9FC04}">
      <text>
        <r>
          <rPr>
            <b/>
            <sz val="9"/>
            <color indexed="81"/>
            <rFont val="Tahoma"/>
            <family val="2"/>
          </rPr>
          <t>Hildebrand:</t>
        </r>
        <r>
          <rPr>
            <sz val="9"/>
            <color indexed="81"/>
            <rFont val="Tahoma"/>
            <family val="2"/>
          </rPr>
          <t xml:space="preserve">
Please include boat numbers when using this section.</t>
        </r>
      </text>
    </comment>
    <comment ref="B57" authorId="0" shapeId="0" xr:uid="{2ECE1C06-EC38-4493-B99D-CA07DA0A349A}">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8A609F29-7EA0-4867-A379-67772A873255}">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AFE11A9D-6023-483A-A96F-D59708991A54}">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2A2AEB9F-7B14-4577-BAC6-EDF67449460E}">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16408422-5EEA-4F93-8FD2-EB2EAAF102A2}">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1B3E1D50-5AB3-43EA-8381-7AD3B4C1777F}">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3ABB6955-1B99-4A61-8CAF-0A5244860241}">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11E99B3A-C74B-4F6A-B567-701345661EA5}">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93CA8BDC-52F0-4402-86C9-E21D7B349B2A}">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BC98B886-F8A7-4796-A711-F10D2E3241B4}">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E59B7E57-3C92-403F-92E5-88E6DE5972DC}">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C2D9E06F-02B5-4D96-B25A-953D2C8D027B}">
      <text>
        <r>
          <rPr>
            <b/>
            <sz val="9"/>
            <color indexed="81"/>
            <rFont val="Tahoma"/>
            <family val="2"/>
          </rPr>
          <t>Hildebrand:</t>
        </r>
        <r>
          <rPr>
            <sz val="9"/>
            <color indexed="81"/>
            <rFont val="Tahoma"/>
            <family val="2"/>
          </rPr>
          <t xml:space="preserve">
Please include boat numbers when using this section.</t>
        </r>
      </text>
    </comment>
    <comment ref="B57" authorId="0" shapeId="0" xr:uid="{46E98732-B3CF-4284-9AA0-F341B0AA3F6A}">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7937D0BF-97FC-4FE2-858E-0AA090BEBC3B}">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E153F4E6-C3C3-44A5-803F-985447B4233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51AD3CFE-6F25-41A1-A650-0195562BC372}">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F726B769-DF40-4A07-A0C9-A2BD1CF50086}">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FA421C89-7874-4A7A-90DB-4EF66ED6CAFB}">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FA9CE589-F06D-4AD6-BD1A-67EB718E1D18}">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20858196-70CC-40DD-9D64-33739A26207B}">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C41F738D-D114-421F-9B2B-443593386E87}">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670A0A4A-5FF2-4758-8399-24B9ED084DA7}">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3FE41F11-D15D-486D-87ED-DC7801FA0412}">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2F9A880F-EFEF-4CD2-A0C7-EF4C9DA5403E}">
      <text>
        <r>
          <rPr>
            <b/>
            <sz val="9"/>
            <color indexed="81"/>
            <rFont val="Tahoma"/>
            <family val="2"/>
          </rPr>
          <t>Hildebrand:</t>
        </r>
        <r>
          <rPr>
            <sz val="9"/>
            <color indexed="81"/>
            <rFont val="Tahoma"/>
            <family val="2"/>
          </rPr>
          <t xml:space="preserve">
Please include boat numbers when using this section.</t>
        </r>
      </text>
    </comment>
    <comment ref="B57" authorId="0" shapeId="0" xr:uid="{FE5A19ED-E1A2-46E5-B3D2-78FB3EC167BF}">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52909CDA-1090-43C0-B819-5F2167508B43}">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0F301029-4F4F-4902-88A3-9F35A542EAAD}">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65845796-A2AC-4F7B-8104-76B3C4A38F35}">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82181774-5FA7-45F6-9793-10C4D4AF244F}">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168A1587-A3C1-4596-8D9B-21ABC8665082}">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049638C4-D52A-45DD-B3AE-E002E4E88798}">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9E9D9F1A-35E6-470A-82D0-E742933F4DFB}">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EE181BDD-DA28-480E-8D7A-275EDFAFEED7}">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E3A23D8A-E8E1-40C9-AF64-D595A826DA36}">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39327A63-0959-417B-A512-FA704093B961}">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FD302922-F121-4804-9049-2A26F358B2BA}">
      <text>
        <r>
          <rPr>
            <b/>
            <sz val="9"/>
            <color indexed="81"/>
            <rFont val="Tahoma"/>
            <family val="2"/>
          </rPr>
          <t>Hildebrand:</t>
        </r>
        <r>
          <rPr>
            <sz val="9"/>
            <color indexed="81"/>
            <rFont val="Tahoma"/>
            <family val="2"/>
          </rPr>
          <t xml:space="preserve">
Please include boat numbers when using this section.</t>
        </r>
      </text>
    </comment>
    <comment ref="B57" authorId="0" shapeId="0" xr:uid="{03801910-02E5-4A69-B84C-B0DBE3F9F70C}">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7BD4A214-9AEA-464E-A4E3-5FD8B336B604}">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4B8F7254-EEC3-46D9-9EC4-F02040546C63}">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D55A8E23-8D6B-4327-8680-C1C5FCA6F9FD}">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03F462CE-2D91-4616-8A9B-A44C1D2A832A}">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5894F59D-0577-4AAC-A806-A691FA7CEB56}">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166F0358-80A6-48C1-84FC-ACAC59647E4C}">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B85A7412-CD3E-432B-8C7A-BDFBCBF6AF9D}">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E8AF5030-64D1-438F-A88E-D9BA4447FEEB}">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841842D5-C081-489F-B2CA-CCA11D20FFD2}">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5F48762A-587E-4C06-8C82-A49BE2CAD3FB}">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61DB5596-F64D-443E-8C07-CA1882536E77}">
      <text>
        <r>
          <rPr>
            <b/>
            <sz val="9"/>
            <color indexed="81"/>
            <rFont val="Tahoma"/>
            <family val="2"/>
          </rPr>
          <t>Hildebrand:</t>
        </r>
        <r>
          <rPr>
            <sz val="9"/>
            <color indexed="81"/>
            <rFont val="Tahoma"/>
            <family val="2"/>
          </rPr>
          <t xml:space="preserve">
Please include boat numbers when using this section.</t>
        </r>
      </text>
    </comment>
    <comment ref="B57" authorId="0" shapeId="0" xr:uid="{0A7C011C-679B-41B5-B81F-BB5AEB1AB5FB}">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405579B7-F48E-4FD9-A907-E4E951EB3315}">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1F59541E-6D70-498B-974B-CC53D025E735}">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0993FF1B-153B-4F4B-9CEB-3A9A2633598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0B68E7CF-A3C0-4853-9F49-2D3E950C43B8}">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97DF1C32-9137-48BE-BA58-3092F59CB85A}">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1E7A6314-C5A9-4891-BA19-335B83934891}">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612572B5-BE72-465B-896A-0363D051746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7CA2147E-BE1A-456E-83BF-F4693DD1F928}">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486F0C1A-75BD-4B7E-81BE-F9B4D5055101}">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C6883658-55C3-4149-BEB2-53093F900232}">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0A33B96C-2881-48BD-87B4-608785CD7EE0}">
      <text>
        <r>
          <rPr>
            <b/>
            <sz val="9"/>
            <color indexed="81"/>
            <rFont val="Tahoma"/>
            <family val="2"/>
          </rPr>
          <t>Hildebrand:</t>
        </r>
        <r>
          <rPr>
            <sz val="9"/>
            <color indexed="81"/>
            <rFont val="Tahoma"/>
            <family val="2"/>
          </rPr>
          <t xml:space="preserve">
Please include boat numbers when using this section.</t>
        </r>
      </text>
    </comment>
    <comment ref="B57" authorId="0" shapeId="0" xr:uid="{57591202-27C6-4D86-9BA6-DA9B232D3CCA}">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61BC9E4E-64EA-403F-9EA6-8D5ABACEDE91}">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82A59AC0-2052-41B7-A402-5F00718D332A}">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BD1185F5-4E7F-4FF2-9B5D-BB457262B9C5}">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821B28C0-9B61-4833-ACC1-1FAF1EA0D996}">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3E42DCE2-57EA-42F4-84B0-701B7563D76D}">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D4115659-46F4-478A-92B1-D20EB8EFB6FA}">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5CFC3FA3-4CE5-4565-8C06-55D8C8675B1E}">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10409215-1636-4F62-A05B-81CD2824487A}">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913FC4FC-5462-40C4-943A-3E078DBADF77}">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DD70374E-D072-4943-8F71-AEF446E8DF3F}">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4D145B0C-AB1C-4B9B-83B7-2E7EE58D005F}">
      <text>
        <r>
          <rPr>
            <b/>
            <sz val="9"/>
            <color indexed="81"/>
            <rFont val="Tahoma"/>
            <family val="2"/>
          </rPr>
          <t>Hildebrand:</t>
        </r>
        <r>
          <rPr>
            <sz val="9"/>
            <color indexed="81"/>
            <rFont val="Tahoma"/>
            <family val="2"/>
          </rPr>
          <t xml:space="preserve">
Please include boat numbers when using this section.</t>
        </r>
      </text>
    </comment>
    <comment ref="B57" authorId="0" shapeId="0" xr:uid="{990FE52F-AEC8-454C-A18D-BDA2A63EBEA9}">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0AD5B328-DC77-4072-86B2-AA02B8050AE2}">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8673EDFC-E4EC-430A-85B4-DD42243C709E}">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3F53F602-885E-4C44-B6C5-CE2C6026BAB6}">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40B2BD79-C61E-48E4-8009-528016889749}">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F3AC4168-ABD7-4D04-9F39-A5F4903883ED}">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E3B095BA-29A9-485B-BEDA-5AF56D027CC9}">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18D15231-EAAA-4648-913C-08FED0E9F41A}">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0EB8CA67-1EBF-4782-B396-23298B1FECE4}">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A6109900-F26D-455F-A7FD-B0D13BE2116C}">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5AF2581A-CAFB-433C-A5A6-FE54226EEE11}">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E7499A55-CFFA-474B-8BAF-11464D8DD8D4}">
      <text>
        <r>
          <rPr>
            <b/>
            <sz val="9"/>
            <color indexed="81"/>
            <rFont val="Tahoma"/>
            <family val="2"/>
          </rPr>
          <t>Hildebrand:</t>
        </r>
        <r>
          <rPr>
            <sz val="9"/>
            <color indexed="81"/>
            <rFont val="Tahoma"/>
            <family val="2"/>
          </rPr>
          <t xml:space="preserve">
Please include boat numbers when using this section.</t>
        </r>
      </text>
    </comment>
    <comment ref="B57" authorId="0" shapeId="0" xr:uid="{C5B1E24C-CF2E-488B-92DD-D825CEA04433}">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1365D49E-8493-4E81-887F-2F6CF264640A}">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174E1483-A9FE-46BF-87DA-B019EA37F791}">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E1BD11E3-AF69-4311-9DDB-FDEBEA9C769D}">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875CB359-14AE-4735-9B0C-46D8121CB84F}">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2039C96E-9337-4794-A9B2-2F1CEF01AD06}">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A7A8FD85-6CBD-454A-9C0D-81578D0293CB}">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C35DFA46-DF36-441A-87FA-E955CA437043}">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760E07B1-8C7A-4291-829B-517D0419A55C}">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B9A9088B-B8BE-4B23-87EC-8C3E69EEC156}">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4B01A7A0-3854-42A0-BEC2-DAF9086B0277}">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B197AED1-30F3-4B75-B50E-CE1C0260A4EC}">
      <text>
        <r>
          <rPr>
            <b/>
            <sz val="9"/>
            <color indexed="81"/>
            <rFont val="Tahoma"/>
            <family val="2"/>
          </rPr>
          <t>Hildebrand:</t>
        </r>
        <r>
          <rPr>
            <sz val="9"/>
            <color indexed="81"/>
            <rFont val="Tahoma"/>
            <family val="2"/>
          </rPr>
          <t xml:space="preserve">
Please include boat numbers when using this section.</t>
        </r>
      </text>
    </comment>
    <comment ref="B57" authorId="0" shapeId="0" xr:uid="{7779B2F0-B344-4979-AA08-BC2386E4C721}">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FEAE3BF5-AF80-4993-9379-827F4F9E5AF3}">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1AD0B4ED-A766-4F0B-A70C-2C78C1295C66}">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D8BB7FD5-53B7-41D5-8812-40C39DC80CED}">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AF5C6746-C456-4DCD-9CCC-EBDCC8DEF7EF}">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6948D48E-6B47-4D03-8D51-BC31A0EA7DBB}">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89C7B1DE-8C80-457E-B931-7DFC32504212}">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D9E166EA-C2D8-4F22-BAAF-BE13B51E674D}">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49AB93D4-FE51-4835-AA03-B9DC0BCF93B7}">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7DF63D74-0A99-41C0-9A68-37317D2688BF}">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7484525F-FACE-4F39-9E7A-0069042CC674}">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B80E3F0C-F8EC-45A9-87D9-E89D3F32E482}">
      <text>
        <r>
          <rPr>
            <b/>
            <sz val="9"/>
            <color indexed="81"/>
            <rFont val="Tahoma"/>
            <family val="2"/>
          </rPr>
          <t>Hildebrand:</t>
        </r>
        <r>
          <rPr>
            <sz val="9"/>
            <color indexed="81"/>
            <rFont val="Tahoma"/>
            <family val="2"/>
          </rPr>
          <t xml:space="preserve">
Please include boat numbers when using this section.</t>
        </r>
      </text>
    </comment>
    <comment ref="B57" authorId="0" shapeId="0" xr:uid="{FDC1AB8F-506C-4BA6-9DB1-E52D27A675F7}">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6E2B04AA-2783-4B44-ADE7-8F0B36EBB0CF}">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5DCE31B7-BE8F-4318-8A29-380287EBCAEB}">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AE8ED47B-F7DE-46FA-A282-25270651AD22}">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1830BB36-9C87-4409-910C-85FE2AE0BF57}">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D89FB688-8FDA-48EF-9A0E-93CB1E76525D}">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071D3BF9-2606-4E29-8963-DA4C381D90D9}">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10CDB8B8-E4EA-4906-9ED1-EBE1585DE743}">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0D35FF50-5A62-4203-A646-79AC0F13BE73}">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8ABD1C2C-7984-4E13-8045-3F65159D0BF6}">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08D7515B-D0AA-40E8-B889-AF22092738D9}">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85BC551D-5424-4815-A654-5A83171744B2}">
      <text>
        <r>
          <rPr>
            <b/>
            <sz val="9"/>
            <color indexed="81"/>
            <rFont val="Tahoma"/>
            <family val="2"/>
          </rPr>
          <t>Hildebrand:</t>
        </r>
        <r>
          <rPr>
            <sz val="9"/>
            <color indexed="81"/>
            <rFont val="Tahoma"/>
            <family val="2"/>
          </rPr>
          <t xml:space="preserve">
Please include boat numbers when using this section.</t>
        </r>
      </text>
    </comment>
    <comment ref="B57" authorId="0" shapeId="0" xr:uid="{F54D90E9-ECBD-4627-90F6-541220A425A7}">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F6D6DE2A-EC5A-4C29-93D0-D1584633AE4E}">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3E869A5C-92AF-4FEF-A1D3-FDF0775E222B}">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EA2A50AC-1EA6-44A1-9D0D-2E7EB65F3C33}">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177BB345-56EE-45FA-8897-B06CEC537C7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E404CC86-11C8-4DF3-927B-40E112DE86A6}">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AF226C28-0159-447A-851E-68EBF94C9EE6}">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39CE5801-812D-40BC-A032-2196A020C997}">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6E5CEA6A-151C-4D58-90C6-2BD39160A5B8}">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E1D37A13-C139-4137-8355-9F2D3381A557}">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A7F07A81-1323-4C08-A89D-629AAC69DF42}">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94DAECE5-C5D2-4449-B635-E5764E418D54}">
      <text>
        <r>
          <rPr>
            <b/>
            <sz val="9"/>
            <color indexed="81"/>
            <rFont val="Tahoma"/>
            <family val="2"/>
          </rPr>
          <t>Hildebrand:</t>
        </r>
        <r>
          <rPr>
            <sz val="9"/>
            <color indexed="81"/>
            <rFont val="Tahoma"/>
            <family val="2"/>
          </rPr>
          <t xml:space="preserve">
Please include boat numbers when using this section.</t>
        </r>
      </text>
    </comment>
    <comment ref="B57" authorId="0" shapeId="0" xr:uid="{8103CD9E-36DB-48B0-AF44-415E1F36461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8F4066E0-9A21-4EB0-95DC-430E6EAC1300}">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A0D248FA-787E-49D9-9CDB-4C3915E10C3E}">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A5B581AD-6C27-4296-A037-BB94C4CFD183}">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CAD40DDD-38CF-4010-B975-E93EFBFDB37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E8127AE5-1015-4706-A916-5BA7F86F9FE5}">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2649C173-E2AD-4950-9DF0-47521AD4EAD8}">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77F6504D-A6DD-42DD-952E-62132FFAF24D}">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799B3D8D-BA86-47AD-8446-4FF4504ABA23}">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D63DB72E-0C83-4D92-84A0-8B66E47D117E}">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B128C213-1990-46A8-909A-409BE5CC4309}">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2F76C906-0BDE-4691-ABEF-5D3E776A7ADA}">
      <text>
        <r>
          <rPr>
            <b/>
            <sz val="9"/>
            <color indexed="81"/>
            <rFont val="Tahoma"/>
            <family val="2"/>
          </rPr>
          <t>Hildebrand:</t>
        </r>
        <r>
          <rPr>
            <sz val="9"/>
            <color indexed="81"/>
            <rFont val="Tahoma"/>
            <family val="2"/>
          </rPr>
          <t xml:space="preserve">
Please include boat numbers when using this section.</t>
        </r>
      </text>
    </comment>
    <comment ref="B57" authorId="0" shapeId="0" xr:uid="{13D80EB3-B3CF-49FD-8962-A5F50012B1F7}">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5341A766-ACEB-4289-B3B3-3A58BFD2C730}">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97164F59-49BE-4C38-8D90-19CA683862F5}">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9D20523F-B3FE-4D77-A1CF-C5FCA4AD123B}">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C1AF8951-B105-44F9-BF1A-FB257218169B}">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FC70C61D-0A0B-48D0-A62D-1704D815BA3C}">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37E01078-4823-417D-9636-8F00188AAEDF}">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A863BCBF-2375-4E35-B2BA-549941BBBB2F}">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67CB5D8B-0FC3-4F0C-A5C6-7F86EB1E967B}">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A06B9B97-D07D-40BA-AC5C-A522DD0D8217}">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DF15EE57-BC5A-4BE7-91B6-683BD23FD329}">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6338B72F-6CF0-488E-9A57-7600A8C563C8}">
      <text>
        <r>
          <rPr>
            <b/>
            <sz val="9"/>
            <color indexed="81"/>
            <rFont val="Tahoma"/>
            <family val="2"/>
          </rPr>
          <t>Hildebrand:</t>
        </r>
        <r>
          <rPr>
            <sz val="9"/>
            <color indexed="81"/>
            <rFont val="Tahoma"/>
            <family val="2"/>
          </rPr>
          <t xml:space="preserve">
Please include boat numbers when using this section.</t>
        </r>
      </text>
    </comment>
    <comment ref="B57" authorId="0" shapeId="0" xr:uid="{8089DF78-EDFC-4E8C-B255-098F6FB53E44}">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F8969DAA-49F4-451E-AF65-590070794960}">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731F501D-20B7-4058-B0F1-46587050D5BE}">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ABB888A3-5B7A-470A-8F54-91645D4E11BE}">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02587932-7892-4C81-9779-ED901F54B903}">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F1C17D9C-EC08-4A94-B8C7-5153DECC5754}">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FB3C808C-F1F7-40B8-98B2-F15CE1D917AB}">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DED9721E-B258-45AC-B7C6-E32777FD065C}">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7F11188F-7A93-433D-8A30-13DCA5658506}">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EEAD0396-4E3A-4F8F-A53C-98EDC1A100EE}">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739D7F14-BB2B-461E-9C4C-6E018D216C2F}">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0F0C7FB0-52C7-4D12-9F61-9B91AFE27B64}">
      <text>
        <r>
          <rPr>
            <b/>
            <sz val="9"/>
            <color indexed="81"/>
            <rFont val="Tahoma"/>
            <family val="2"/>
          </rPr>
          <t>Hildebrand:</t>
        </r>
        <r>
          <rPr>
            <sz val="9"/>
            <color indexed="81"/>
            <rFont val="Tahoma"/>
            <family val="2"/>
          </rPr>
          <t xml:space="preserve">
Please include boat numbers when using this section.</t>
        </r>
      </text>
    </comment>
    <comment ref="B57" authorId="0" shapeId="0" xr:uid="{0A825773-BC9B-4AA3-A519-BBD536E898D6}">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16F2C178-8EA9-45AD-A5AD-1C6474174614}">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474CBB2A-AE02-4993-9892-40CD20F797C9}">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837C5B3E-597A-443A-BC75-9B40B1D3E3BF}">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25C780DB-7DDB-4AA3-A969-C066A748FEF6}">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73E45741-F747-4A6C-ABD7-B86479A7F07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69A601A8-29C2-472E-961B-215F91691EC4}">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F033E6D4-4E01-4A6C-BD3C-B847D42D2D43}">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5DBBAFDD-575B-446B-A550-02A70975248B}">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DE724618-CFCF-4300-988E-A59D1C533B7F}">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F9B8A312-07E9-4427-8629-8FEEC8EB113E}">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CC2003EA-2AAE-47E3-BBE7-674FA94F3C96}">
      <text>
        <r>
          <rPr>
            <b/>
            <sz val="9"/>
            <color indexed="81"/>
            <rFont val="Tahoma"/>
            <family val="2"/>
          </rPr>
          <t>Hildebrand:</t>
        </r>
        <r>
          <rPr>
            <sz val="9"/>
            <color indexed="81"/>
            <rFont val="Tahoma"/>
            <family val="2"/>
          </rPr>
          <t xml:space="preserve">
Please include boat numbers when using this section.</t>
        </r>
      </text>
    </comment>
    <comment ref="B57" authorId="0" shapeId="0" xr:uid="{D1B56727-AEAA-40D9-AF73-4780BE161DF7}">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5430FD3C-629D-43BE-BBAD-1A3D5A9E84C3}">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F05DD172-9A68-4D87-BE82-0C5A49878B22}">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F03D79AB-81EA-46AA-8BE4-B413EC25E28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E489A5A4-80A6-4B14-BD04-57565C067477}">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326F9FBD-88CA-4AC7-88BD-6575D37CEA7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79F5BE44-5703-4DF9-B427-2AE310D9E821}">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3EF4BBA1-30DF-4206-AB83-B9E26F519857}">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3E01751C-E488-4BD0-AAC9-AC5776F432E3}">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8EFD8D98-D47E-4A77-AEE2-CB12840BC87A}">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AAC0A2A3-D512-4344-BF5D-FAFFF7E047ED}">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9B5E3FD9-DCC0-4F4D-A1F0-BC660959C267}">
      <text>
        <r>
          <rPr>
            <b/>
            <sz val="9"/>
            <color indexed="81"/>
            <rFont val="Tahoma"/>
            <family val="2"/>
          </rPr>
          <t>Hildebrand:</t>
        </r>
        <r>
          <rPr>
            <sz val="9"/>
            <color indexed="81"/>
            <rFont val="Tahoma"/>
            <family val="2"/>
          </rPr>
          <t xml:space="preserve">
Please include boat numbers when using this section.</t>
        </r>
      </text>
    </comment>
    <comment ref="B57" authorId="0" shapeId="0" xr:uid="{75A3B6E1-E413-402B-8DB2-6F0C607B8ABE}">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52D0627E-2AE2-47D9-8730-C014066FA82C}">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C50B760E-8312-4ADE-9443-29334A0EAE2D}">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D8A88E5E-30C3-45B4-B8FE-C665A0112CD7}">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4860D06C-B8B0-42F4-9731-41B7925BB2E8}">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3A8461FE-5D8B-4BFB-AE24-F5C8F3FE9C35}">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5BD1CF43-0EB8-4148-9D36-BC43F261610D}">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69417858-B7AB-4E74-B3AD-584FA1DE23F2}">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45B03919-2D30-4D1B-8ADC-FB6CAFD118AC}">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EB2B72B2-EA76-4017-AEEB-A429271E2802}">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F5C6BCCE-31CE-457C-83E2-46F7BD1C97BF}">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532D8522-1D2E-43EA-9566-9743C2A6B199}">
      <text>
        <r>
          <rPr>
            <b/>
            <sz val="9"/>
            <color indexed="81"/>
            <rFont val="Tahoma"/>
            <family val="2"/>
          </rPr>
          <t>Hildebrand:</t>
        </r>
        <r>
          <rPr>
            <sz val="9"/>
            <color indexed="81"/>
            <rFont val="Tahoma"/>
            <family val="2"/>
          </rPr>
          <t xml:space="preserve">
Please include boat numbers when using this section.</t>
        </r>
      </text>
    </comment>
    <comment ref="B57" authorId="0" shapeId="0" xr:uid="{47FB2F08-2059-49DA-9568-8D658FC114CC}">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92286F6C-BEE1-44D4-925E-3FAA47BE40B7}">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96F55157-B8E6-4EFD-AE1E-0A408B28AB22}">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42C6D616-4707-434D-B36E-A36024FF3983}">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0DD3A6FA-FB5D-4D69-BBDE-950B1FE8677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CD91B810-6A4B-4657-BDCF-F4C204B3B304}">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7504EB37-1776-49A6-A645-5FC6832218AB}">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C4BD9297-6CD2-4D18-B94A-1B5B851B8717}">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E702E440-BF3B-438A-B176-843879BAE49F}">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3118124F-8AAC-494C-8A80-16150C1951CA}">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94BE8191-444E-4380-94AB-72E630602F79}">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A6A03666-9AC2-4633-ADDE-3DC1B21DDECB}">
      <text>
        <r>
          <rPr>
            <b/>
            <sz val="9"/>
            <color indexed="81"/>
            <rFont val="Tahoma"/>
            <family val="2"/>
          </rPr>
          <t>Hildebrand:</t>
        </r>
        <r>
          <rPr>
            <sz val="9"/>
            <color indexed="81"/>
            <rFont val="Tahoma"/>
            <family val="2"/>
          </rPr>
          <t xml:space="preserve">
Please include boat numbers when using this section.</t>
        </r>
      </text>
    </comment>
    <comment ref="B57" authorId="0" shapeId="0" xr:uid="{1B522647-9035-4A2B-95AC-5CB95F076E9F}">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66EE0CFF-B2E0-4FC6-893E-FA01CF8853A7}">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1AB061F2-4EF2-4282-A340-6B98FE437D99}">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3616064F-37CD-4D5A-A0F9-EB3D719FFB3C}">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4A466950-DEF7-483C-838E-70C4B370F84C}">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D7D2CB77-84BD-4C83-8539-55D3C1B95AB8}">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A0865EC6-3EEE-45F4-B768-E472A6B106A8}">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E5916916-765D-42D9-845F-5587F4CB5929}">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FF6D00A4-3B9C-4456-BB5E-6BAF971862FD}">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2B9DF4B8-3FBE-4C15-A780-5D1A561C48CE}">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sharedStrings.xml><?xml version="1.0" encoding="utf-8"?>
<sst xmlns="http://schemas.openxmlformats.org/spreadsheetml/2006/main" count="18880" uniqueCount="373">
  <si>
    <t>Equipment</t>
  </si>
  <si>
    <t>Grade</t>
  </si>
  <si>
    <t>Total</t>
  </si>
  <si>
    <t>FPN:</t>
  </si>
  <si>
    <t>Pay</t>
  </si>
  <si>
    <t>Standard</t>
  </si>
  <si>
    <t>Duty</t>
  </si>
  <si>
    <t>Hours</t>
  </si>
  <si>
    <t>Rate</t>
  </si>
  <si>
    <t>Total Costs</t>
  </si>
  <si>
    <t>Unit</t>
  </si>
  <si>
    <t>E-2</t>
  </si>
  <si>
    <t>E-4</t>
  </si>
  <si>
    <t>GS-13</t>
  </si>
  <si>
    <t>E-6</t>
  </si>
  <si>
    <t>Coast Guard Personnel Costs</t>
  </si>
  <si>
    <t>#</t>
  </si>
  <si>
    <t>Cost</t>
  </si>
  <si>
    <t>Basis</t>
  </si>
  <si>
    <t>Units</t>
  </si>
  <si>
    <t>Per-Day</t>
  </si>
  <si>
    <t>Coast Guard Equipment Costs</t>
  </si>
  <si>
    <t>DCN</t>
  </si>
  <si>
    <t>Amount</t>
  </si>
  <si>
    <t>Travel Order Number</t>
  </si>
  <si>
    <t>Issued by</t>
  </si>
  <si>
    <t>Liq Amount</t>
  </si>
  <si>
    <t>Contractors</t>
  </si>
  <si>
    <t>EXPENDITURE_TYPE</t>
  </si>
  <si>
    <t>RATE</t>
  </si>
  <si>
    <t>HOURS</t>
  </si>
  <si>
    <t>E-1</t>
  </si>
  <si>
    <t>MILES</t>
  </si>
  <si>
    <t>E-3</t>
  </si>
  <si>
    <t>E-5</t>
  </si>
  <si>
    <t>E-7</t>
  </si>
  <si>
    <t>E-8</t>
  </si>
  <si>
    <t>E-9</t>
  </si>
  <si>
    <t>GS-10</t>
  </si>
  <si>
    <t>GS-11</t>
  </si>
  <si>
    <t>GS-12</t>
  </si>
  <si>
    <t>GS-14</t>
  </si>
  <si>
    <t>GS-15</t>
  </si>
  <si>
    <t>GS-3</t>
  </si>
  <si>
    <t>GS-4</t>
  </si>
  <si>
    <t>GS-5</t>
  </si>
  <si>
    <t>GS-6</t>
  </si>
  <si>
    <t>GS-7</t>
  </si>
  <si>
    <t>GS-8</t>
  </si>
  <si>
    <t>GS-9</t>
  </si>
  <si>
    <t>DAYS</t>
  </si>
  <si>
    <t>Total Daily Cost</t>
  </si>
  <si>
    <t>Name:</t>
  </si>
  <si>
    <t xml:space="preserve">FOSC/FOSCR Signature:  </t>
  </si>
  <si>
    <t>Date:</t>
  </si>
  <si>
    <t>Name</t>
  </si>
  <si>
    <t>Coast Guard Aircraft Costs</t>
  </si>
  <si>
    <t>USCG Aircraft</t>
  </si>
  <si>
    <t>USCG Equipment</t>
  </si>
  <si>
    <t>USCG Vehicles</t>
  </si>
  <si>
    <t>Coast Guard Vehicle Costs</t>
  </si>
  <si>
    <t>Ceiling:</t>
  </si>
  <si>
    <t>Balance:</t>
  </si>
  <si>
    <t>DATE</t>
  </si>
  <si>
    <t>Daily</t>
  </si>
  <si>
    <t>Personnel</t>
  </si>
  <si>
    <t>Travel Cost</t>
  </si>
  <si>
    <t>Totals</t>
  </si>
  <si>
    <t>Aircraft</t>
  </si>
  <si>
    <t>CADET</t>
  </si>
  <si>
    <t>W-4</t>
  </si>
  <si>
    <t>W-3</t>
  </si>
  <si>
    <t>W-2</t>
  </si>
  <si>
    <t>E-10</t>
  </si>
  <si>
    <t>WG-02</t>
  </si>
  <si>
    <t>WG-03</t>
  </si>
  <si>
    <t>WG-04</t>
  </si>
  <si>
    <t>WG-05</t>
  </si>
  <si>
    <t>WG-06</t>
  </si>
  <si>
    <t>WG-07</t>
  </si>
  <si>
    <t>WG-08</t>
  </si>
  <si>
    <t>WG-09</t>
  </si>
  <si>
    <t>WG-10</t>
  </si>
  <si>
    <t>WG-11</t>
  </si>
  <si>
    <t>WG-12</t>
  </si>
  <si>
    <t>CCN-150 Pump</t>
  </si>
  <si>
    <t>WG-13</t>
  </si>
  <si>
    <t>WG-14</t>
  </si>
  <si>
    <t>WG-15</t>
  </si>
  <si>
    <t>Fast Sweep Boom</t>
  </si>
  <si>
    <t>High Speed Skimmer</t>
  </si>
  <si>
    <t>Small Pump System</t>
  </si>
  <si>
    <t>Vehicle</t>
  </si>
  <si>
    <t xml:space="preserve">  GSA#</t>
  </si>
  <si>
    <t>Contractor(s)</t>
  </si>
  <si>
    <t xml:space="preserve">This-Period: </t>
  </si>
  <si>
    <t xml:space="preserve">Prev-Period: </t>
  </si>
  <si>
    <t>Thru</t>
  </si>
  <si>
    <t>USCG</t>
  </si>
  <si>
    <t>Purchases</t>
  </si>
  <si>
    <t>TOTAL</t>
  </si>
  <si>
    <t>FPN Ceiling</t>
  </si>
  <si>
    <t xml:space="preserve">  to </t>
  </si>
  <si>
    <t>Day 1</t>
  </si>
  <si>
    <t>Day 2</t>
  </si>
  <si>
    <t>Day 3</t>
  </si>
  <si>
    <t>Day 4</t>
  </si>
  <si>
    <t>DAY</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</si>
  <si>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</si>
  <si>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</si>
  <si>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</si>
  <si>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</si>
  <si>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</si>
  <si>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</si>
  <si>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</si>
  <si>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</si>
  <si>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</si>
  <si>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</si>
  <si>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</si>
  <si>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</si>
  <si>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</si>
  <si>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</si>
  <si>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</si>
  <si>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</si>
  <si>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</si>
  <si>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</si>
  <si>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</si>
  <si>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</si>
  <si>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</si>
  <si>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</si>
  <si>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</si>
  <si>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</si>
  <si>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</si>
  <si>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</si>
  <si>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</si>
  <si>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 xml:space="preserve">USCG Travel/Name </t>
  </si>
  <si>
    <t>USCG Purchase</t>
  </si>
  <si>
    <t>Coast Guard Purchases</t>
  </si>
  <si>
    <t xml:space="preserve">Coast Guard Travel </t>
  </si>
  <si>
    <t>DAILY BURN RATE:</t>
  </si>
  <si>
    <t>Current Period:</t>
  </si>
  <si>
    <t>Daily Summary</t>
  </si>
  <si>
    <t>Total Days  (Obligation(s) are based on)</t>
  </si>
  <si>
    <t xml:space="preserve">ESTIMATED TOTAL PROJECT </t>
  </si>
  <si>
    <t>Boats/Cutters:</t>
  </si>
  <si>
    <t>Personnel:</t>
  </si>
  <si>
    <t>Aircraft:</t>
  </si>
  <si>
    <t>Equipment:</t>
  </si>
  <si>
    <t>Vehicles:</t>
  </si>
  <si>
    <r>
      <t xml:space="preserve">CAUTION:  </t>
    </r>
    <r>
      <rPr>
        <b/>
        <u/>
        <sz val="10"/>
        <rFont val="Helv"/>
      </rPr>
      <t>DO NOT DELETE</t>
    </r>
    <r>
      <rPr>
        <b/>
        <sz val="10"/>
        <rFont val="Helv"/>
      </rPr>
      <t xml:space="preserve"> THE FOLLOWING ITEMS.  THESE ITEMS ARE PART OF THE FORMULA.</t>
    </r>
  </si>
  <si>
    <t>MICROSOFT EXCEL BASED</t>
  </si>
  <si>
    <t xml:space="preserve">USER GUIDANCE </t>
  </si>
  <si>
    <t>Deutz Prime Mover</t>
  </si>
  <si>
    <t>Total Coast Guard Direct Costs:</t>
  </si>
  <si>
    <t>Aircraft-HC130H/J</t>
  </si>
  <si>
    <t>Boom Mooring System</t>
  </si>
  <si>
    <t>All Terrain Vehicle (ATV)</t>
  </si>
  <si>
    <t>Total Coast Guard Indirect Costs:</t>
  </si>
  <si>
    <t>Total Costs (To Date)(Direct &amp; Indirect)</t>
  </si>
  <si>
    <t>Ceiling Remaining (Not Obligated)</t>
  </si>
  <si>
    <t>Total Coast Guard Direct Costs (Obligations):</t>
  </si>
  <si>
    <t>Total Days Coast Guard Has Been Involved:</t>
  </si>
  <si>
    <t>Expected Duration of Spill</t>
  </si>
  <si>
    <t>Daily Burn Rate (Direct Costs Only - For NPFC)</t>
  </si>
  <si>
    <t>Indirect Costs</t>
  </si>
  <si>
    <t>Direct Costs</t>
  </si>
  <si>
    <t>Cost-Last 30 Days:</t>
  </si>
  <si>
    <t>This Period:</t>
  </si>
  <si>
    <t>Cutters-WHEC 378</t>
  </si>
  <si>
    <t>Cutters-WMEC 282</t>
  </si>
  <si>
    <t>Cutters-WMEC 270</t>
  </si>
  <si>
    <t>Cutters-WLB 225</t>
  </si>
  <si>
    <t>Cutters-WMEC 210</t>
  </si>
  <si>
    <t>Cutters-WLM 175</t>
  </si>
  <si>
    <t>Cutters-WLIC 160</t>
  </si>
  <si>
    <t>Cutters-WTGB 140</t>
  </si>
  <si>
    <t>Cutters-WPB 110</t>
  </si>
  <si>
    <t>Cutters-WLI 100</t>
  </si>
  <si>
    <t>Cutters-WLIC 100</t>
  </si>
  <si>
    <t>Cutters- WPB 87</t>
  </si>
  <si>
    <t>Cutters- WLIC 75</t>
  </si>
  <si>
    <t>Cutters-WLR 75</t>
  </si>
  <si>
    <t>Cutters-WLI 65</t>
  </si>
  <si>
    <t>Cutters-WLR 65</t>
  </si>
  <si>
    <t>Cutters-WYTL 65</t>
  </si>
  <si>
    <t>(Name)</t>
  </si>
  <si>
    <t>Sector</t>
  </si>
  <si>
    <t>ICS Position</t>
  </si>
  <si>
    <t>O-7</t>
  </si>
  <si>
    <t>O-8</t>
  </si>
  <si>
    <t>O-9</t>
  </si>
  <si>
    <t>O-10</t>
  </si>
  <si>
    <t>SES</t>
  </si>
  <si>
    <t>Miles</t>
  </si>
  <si>
    <t>O-2</t>
  </si>
  <si>
    <t>O-3</t>
  </si>
  <si>
    <t>O-4</t>
  </si>
  <si>
    <t>O-5</t>
  </si>
  <si>
    <t>O-6</t>
  </si>
  <si>
    <t>O-1</t>
  </si>
  <si>
    <t>Vehicles</t>
  </si>
  <si>
    <t>Boats</t>
  </si>
  <si>
    <t>Cutters</t>
  </si>
  <si>
    <t>MIPR</t>
  </si>
  <si>
    <t>PRFA</t>
  </si>
  <si>
    <t>GTR Costs</t>
  </si>
  <si>
    <t>USCG Reserve</t>
  </si>
  <si>
    <t>Pay (71 &amp; 72)</t>
  </si>
  <si>
    <t>Today's Date:</t>
  </si>
  <si>
    <t>Time Printed:</t>
  </si>
  <si>
    <t>USCG Boats</t>
  </si>
  <si>
    <t>USCG Cutters</t>
  </si>
  <si>
    <t>Coast Guard Cutter Costs</t>
  </si>
  <si>
    <t>Coast Guard Boats Costs</t>
  </si>
  <si>
    <t>Name of Traveler</t>
  </si>
  <si>
    <t>GTR Number</t>
  </si>
  <si>
    <t>Total GTR Costs</t>
  </si>
  <si>
    <t>Name of Traveler - Reserve Salary Costs (Doc Type 71 &amp; 72)</t>
  </si>
  <si>
    <t>PRFA - Agency Name</t>
  </si>
  <si>
    <t>MIPR - Agency Name</t>
  </si>
  <si>
    <t>DCN (Not BOA Contract Number)</t>
  </si>
  <si>
    <t>Total Doc Type 71 &amp; 72</t>
  </si>
  <si>
    <t>Total PRFA Costs</t>
  </si>
  <si>
    <t>Total MIPR Costs</t>
  </si>
  <si>
    <t>Total Contractor Costs</t>
  </si>
  <si>
    <t>Auxiliary Costs</t>
  </si>
  <si>
    <t>Name of Auxiliarist with Patrol Orders</t>
  </si>
  <si>
    <t>Total Doc Type 27</t>
  </si>
  <si>
    <t>Checked ALMIS</t>
  </si>
  <si>
    <t>(Yes or No)</t>
  </si>
  <si>
    <t>Total Coast Guard Personnel Costs:</t>
  </si>
  <si>
    <t>Total Coast Guard Boats Costs:</t>
  </si>
  <si>
    <t>Total Coast Guard Cutters Costs:</t>
  </si>
  <si>
    <t>Total Coast Guard Aircraft Costs:</t>
  </si>
  <si>
    <t>Total Coast Guard Equipment Costs:</t>
  </si>
  <si>
    <t>Total Coast Guard Vehicles Costs:</t>
  </si>
  <si>
    <r>
      <t xml:space="preserve">Total Coast Guard Purchases </t>
    </r>
    <r>
      <rPr>
        <b/>
        <sz val="10"/>
        <rFont val="Helv"/>
      </rPr>
      <t>(Doc Types 23 &amp; 32)</t>
    </r>
    <r>
      <rPr>
        <sz val="10"/>
        <rFont val="Helv"/>
      </rPr>
      <t>:</t>
    </r>
  </si>
  <si>
    <r>
      <t xml:space="preserve">Total Coast Guard Travel Orders </t>
    </r>
    <r>
      <rPr>
        <b/>
        <sz val="10"/>
        <rFont val="Helv"/>
      </rPr>
      <t>(Doc Type 11 &amp; 13)</t>
    </r>
    <r>
      <rPr>
        <sz val="10"/>
        <rFont val="Helv"/>
      </rPr>
      <t>:</t>
    </r>
  </si>
  <si>
    <r>
      <t xml:space="preserve">Total Coast Guard GTR Costs </t>
    </r>
    <r>
      <rPr>
        <b/>
        <sz val="10"/>
        <rFont val="Helv"/>
      </rPr>
      <t>(Doc Type 14)</t>
    </r>
    <r>
      <rPr>
        <sz val="10"/>
        <rFont val="Helv"/>
      </rPr>
      <t>:</t>
    </r>
  </si>
  <si>
    <r>
      <t xml:space="preserve">Total Coast Guard Reserve Salary Costs </t>
    </r>
    <r>
      <rPr>
        <b/>
        <sz val="10"/>
        <rFont val="Helv"/>
      </rPr>
      <t>(Doc Types 71 &amp; 72)</t>
    </r>
    <r>
      <rPr>
        <sz val="10"/>
        <rFont val="Helv"/>
      </rPr>
      <t>:</t>
    </r>
  </si>
  <si>
    <r>
      <t xml:space="preserve">Total Coast Guard Auxiliary Costs </t>
    </r>
    <r>
      <rPr>
        <b/>
        <sz val="10"/>
        <rFont val="Helv"/>
      </rPr>
      <t>(Doc Type 27)</t>
    </r>
    <r>
      <rPr>
        <sz val="10"/>
        <rFont val="Helv"/>
      </rPr>
      <t>:</t>
    </r>
  </si>
  <si>
    <r>
      <t xml:space="preserve">Total Coast Guard PRFA Costs </t>
    </r>
    <r>
      <rPr>
        <b/>
        <sz val="10"/>
        <rFont val="Helv"/>
      </rPr>
      <t>(Doc Type 34)</t>
    </r>
    <r>
      <rPr>
        <sz val="10"/>
        <rFont val="Helv"/>
      </rPr>
      <t>:</t>
    </r>
  </si>
  <si>
    <r>
      <t xml:space="preserve">Total Coast Guard MIPR Costs </t>
    </r>
    <r>
      <rPr>
        <b/>
        <sz val="10"/>
        <rFont val="Helv"/>
      </rPr>
      <t>(Doc Type 28)</t>
    </r>
    <r>
      <rPr>
        <sz val="10"/>
        <rFont val="Helv"/>
      </rPr>
      <t>:</t>
    </r>
  </si>
  <si>
    <r>
      <t xml:space="preserve">Total Coast Guard Contractor Costs </t>
    </r>
    <r>
      <rPr>
        <b/>
        <sz val="10"/>
        <rFont val="Helv"/>
      </rPr>
      <t>(Doc Type 24)</t>
    </r>
    <r>
      <rPr>
        <sz val="10"/>
        <rFont val="Helv"/>
      </rPr>
      <t>:</t>
    </r>
  </si>
  <si>
    <t>Boat #</t>
  </si>
  <si>
    <t>Hull # or Name</t>
  </si>
  <si>
    <t>A/C No. #</t>
  </si>
  <si>
    <t>Report Number</t>
  </si>
  <si>
    <t>Issue Date</t>
  </si>
  <si>
    <t>Lab Cost</t>
  </si>
  <si>
    <t>Coast Guard MSL Cost</t>
  </si>
  <si>
    <t>Lab Analysis</t>
  </si>
  <si>
    <t>USCG Marine Safety Lab (MSL)</t>
  </si>
  <si>
    <t>MSL Cost</t>
  </si>
  <si>
    <t>Total Coast Guard Marine Safety Lab Costs</t>
  </si>
  <si>
    <t>Daily Burn Rate (Indirect Costs Only - For NPFC)</t>
  </si>
  <si>
    <t>Daily Burn Rate (All Costs Factored Into Equation - For Everyone's Use):</t>
  </si>
  <si>
    <t>(Daily Burn All Costs)X(Expected Duration of Spill)+(Previous Cost)</t>
  </si>
  <si>
    <t>A,R,C</t>
  </si>
  <si>
    <t>AreaRAE</t>
  </si>
  <si>
    <t>Honda EX 1000 1.0 KW</t>
  </si>
  <si>
    <t>Honda EB 11000 10.5 KW</t>
  </si>
  <si>
    <t>Inflatable Boom (5 reels) w/Trailer</t>
  </si>
  <si>
    <t>MultiRAE</t>
  </si>
  <si>
    <t>UltraRAE 3000</t>
  </si>
  <si>
    <t>AL-00</t>
  </si>
  <si>
    <t>AD-00</t>
  </si>
  <si>
    <t>Aircraft-C37 LRRCA</t>
  </si>
  <si>
    <t>Aircraft-H65</t>
  </si>
  <si>
    <t>Aircraft-H60</t>
  </si>
  <si>
    <t>Cutters-Healy 420</t>
  </si>
  <si>
    <t>Cutters-WAGB</t>
  </si>
  <si>
    <t>Cutters-WPC 154</t>
  </si>
  <si>
    <t>Aircraft C144 CASA</t>
  </si>
  <si>
    <t>AUTOMATED 5136 COST DOC SERIES</t>
  </si>
  <si>
    <t>F/V Timothy Eastman</t>
  </si>
  <si>
    <t>SPII DOCUMENT - ADHERE TO PROTECTION STANDARDS!</t>
  </si>
  <si>
    <t>Passenger-Sedan Midsize (Daily) (Code 1100)</t>
  </si>
  <si>
    <t>Passenger-Compact (Code 1200)</t>
  </si>
  <si>
    <t>Passenger-Compact (Daily) (Code 1200)</t>
  </si>
  <si>
    <t>Passenger-Subcompact (Code 1300)</t>
  </si>
  <si>
    <t>Passenger-Subcompact (Daily) (Code 1300)</t>
  </si>
  <si>
    <t>Passenger-Sedan Midsize (Code 1100)</t>
  </si>
  <si>
    <t>Passenger-Large (Code 1426)</t>
  </si>
  <si>
    <t>Passenger-Large (Daily) (Code 1426)</t>
  </si>
  <si>
    <t>3.  It is highly recommended that everyone read Chapter 4 of the new NPFC TOPS - Incident and Cost Documentation Procedures for FPN/CPN/DPN to ensure you are familiar with entries in the latest version of the Excel 5136 Workbook.</t>
  </si>
  <si>
    <t>PROJECT SUMMARY</t>
  </si>
  <si>
    <t>SUV, Crossover - 4 door 2-wheel drive (4182)</t>
  </si>
  <si>
    <t>SUV, Crossover - 4 door 2-wheel drive (Daily)  (4182)</t>
  </si>
  <si>
    <t>SUV (4x4), Compact 4-wheel drive (Code 6170)</t>
  </si>
  <si>
    <t>SUV (4x4), Compact 4-wheel drive (Daily) (Code 6170)</t>
  </si>
  <si>
    <t>SUV (4x2), 4-door, 2-wheel drive  (Code 4194)</t>
  </si>
  <si>
    <t>SUV (4x2), 4-door, 2-wheel drive (Daily) (Code 4194)</t>
  </si>
  <si>
    <t>SUV (4x4), 4-door 4-wheel drive (Code 6375)</t>
  </si>
  <si>
    <t>SUV (4x4), 4-door 4-wheel drive (Daily) (Code 6375)</t>
  </si>
  <si>
    <t>Van, Cargo 2-wheel drive (Code 4310)</t>
  </si>
  <si>
    <t>Van, Cargo 2-wheel drive (Daily) (Code 4310)</t>
  </si>
  <si>
    <t>Van, Passenger 2-wheel drive (Code 4315)</t>
  </si>
  <si>
    <t>Van, Passenger 2-wheel drive (Daily) (code 4315)</t>
  </si>
  <si>
    <t>Compact Pickup, Regular Cab 2-wheel drive (4x2)(Code 4122)</t>
  </si>
  <si>
    <t>Compact Pickup, Regular Cab 2-wheel drive (4x2)(Daily)(Code 4122)</t>
  </si>
  <si>
    <t>Compact Pickup, Crew Cab 4-wheel drive (Code 6122)</t>
  </si>
  <si>
    <t>Compact Pickup, Crew Cab 4-wheel drive (Daily) (code 6122)</t>
  </si>
  <si>
    <t>Standard Pickup, Regular 2-wheel drive (Code 4250)</t>
  </si>
  <si>
    <t>Standard Pickup, Regular 2-wheel drive (Daily) (Code 4250)</t>
  </si>
  <si>
    <t>Standard Pickup, Extended 2-wheel drive (Code 4251)</t>
  </si>
  <si>
    <t>Standard Pickup, Extended 2-wheel drive (Daily) (Code 4251)</t>
  </si>
  <si>
    <t>Standard Pickup, Regular 4-wheel drive (Code 6350)</t>
  </si>
  <si>
    <t>Standard Pickup, Regular 4-wheel drive (Daily) (Code 6350)</t>
  </si>
  <si>
    <t>Standard Pickup, Extended 4-wheel drive (Code 6351)</t>
  </si>
  <si>
    <t>Standard Pickup, Extended 4-wheel drive (Daily) (Code 6351)</t>
  </si>
  <si>
    <t>49' Stern Loading Buoy Boat</t>
  </si>
  <si>
    <t>ATON (ANB)</t>
  </si>
  <si>
    <t>ATON Boat - Small (AB-S)</t>
  </si>
  <si>
    <t>Motor Lifeboat (MLB)</t>
  </si>
  <si>
    <t>Response Boat, Medium (RBM)</t>
  </si>
  <si>
    <t>Response Boat, Small (RBS)</t>
  </si>
  <si>
    <t>Response Boat, Small (II)</t>
  </si>
  <si>
    <t>Skiff</t>
  </si>
  <si>
    <t>Special Purpose Craft (LE)</t>
  </si>
  <si>
    <t>Special Purpose Craft (Airboat)</t>
  </si>
  <si>
    <t>Special Purpose Craft (Heavy WX)</t>
  </si>
  <si>
    <t>Special Purpose Craft (Shallow Water)</t>
  </si>
  <si>
    <t>Special Purpose Craft (Trng Boat)</t>
  </si>
  <si>
    <t>Special Purpose Craft (Nearshore Lifeboat)</t>
  </si>
  <si>
    <t>Trailerable ATON Boat</t>
  </si>
  <si>
    <t>Transportable Port Security Boat</t>
  </si>
  <si>
    <t>Utility Boat, Medium (UTM)</t>
  </si>
  <si>
    <t>Level A Trailer - Basic Incident Command Post (BICP)</t>
  </si>
  <si>
    <t>(R.N.H., NPFC @202-795-6081 or cell @540-642-3795)</t>
  </si>
  <si>
    <t>Data Updated:</t>
  </si>
  <si>
    <r>
      <t xml:space="preserve">1,  This workbook was designed as an electronic </t>
    </r>
    <r>
      <rPr>
        <u/>
        <sz val="10"/>
        <rFont val="Helv"/>
      </rPr>
      <t>substitute</t>
    </r>
    <r>
      <rPr>
        <sz val="10"/>
        <rFont val="Helv"/>
      </rPr>
      <t xml:space="preserve"> for the CG-5136 Daily (Paper) Forms (which are no longer being provided by the National Pollution Funds Center (NPFC).   The only paper version remaining is the CG-5136 E-1 through E-5, which are used by BOA/Non-BOA Contractors hired by the FOSC.  Using this workbook allows an FOSCR to track and report costs expended daily as well as summarizing costs for a given period or the duration of the incident.  </t>
    </r>
  </si>
  <si>
    <t xml:space="preserve">2,  Both workbooks (7 and 31 day)  were created in Microsoft EXCEL, the Large Spill tracks costs for up to and including a 31 day period, the Small spill tracks costs up to and including a 7 day period.  It is recommended that users have a basic understanding of excel and cost documentation requirements of NPFC. </t>
  </si>
  <si>
    <t>Auxiliarist</t>
  </si>
  <si>
    <t xml:space="preserve">CG </t>
  </si>
  <si>
    <t>EMPLID</t>
  </si>
  <si>
    <t>S20003</t>
  </si>
  <si>
    <t>4.  Civilian Overtime Hours:   This category serves two purposes - the first is to track all hours of personnel including civilians for an incident; the second purpose is to compensate the civilians for their overtime hours, using CG 4358 form.  Each civilian should be tracking their own hours which is supported by the 5136 dailies.  Any time over 8 hours is considered overtime for civilian employees.  All these extra hours worked are tabulated on the CG-4358 form for you to submit to get paid for this overtime work.  The 5136 is the official tracking mechanism for all CG resources.  The FSC at an incident should take the lead in coordinating with all civilian members of the ICS organization in tracking their overtime hours  Civilian personnel wishing to claim overtime hours for pay, will take their total overtime hours from the 5136 and record them on CG-4358 to have the FOSC/IC  sign it.  The FOSC/IC is authorizing your overtime hours for the incident.   In addition, each individual needs to coordinate with their command about entering this overtime in WEBTA.</t>
  </si>
  <si>
    <t>5.  EMPLIDs ARE STILL REQUIRED ON ALL WORKBOOKS.</t>
  </si>
  <si>
    <t>Updated IAW COMDTINST 7310.1U - February 27, 2020</t>
  </si>
  <si>
    <t>Cutters-WMSL 418</t>
  </si>
  <si>
    <t>Cutters-WLBB 240</t>
  </si>
  <si>
    <t>Large Pumping System w/Trailer</t>
  </si>
  <si>
    <t>Viscous Oil Pumping System</t>
  </si>
  <si>
    <t>VOSS Trailered System</t>
  </si>
  <si>
    <t>Inclined Plane DIP600 Skimming System</t>
  </si>
  <si>
    <t>HAZMAT Response Trailer (HMRT)</t>
  </si>
  <si>
    <t>Command &amp; Control Trailer (C2)</t>
  </si>
  <si>
    <t>Foam Filled Boom (500 ft)</t>
  </si>
  <si>
    <t>Foam Filled Boom, 3 Boxes Each 500 ft w/Trailer</t>
  </si>
  <si>
    <t>Inflatable Boom, 48 in (650 FT/1 Reel)</t>
  </si>
  <si>
    <t>DOP 160 Pump</t>
  </si>
  <si>
    <t>DOP 250 Pump</t>
  </si>
  <si>
    <t>Non-Submersible Pumps</t>
  </si>
  <si>
    <t>Highstar Prime Mover</t>
  </si>
  <si>
    <t>Generac 6.5 KW</t>
  </si>
  <si>
    <t>Genpro 10.5 KW</t>
  </si>
  <si>
    <t>Honda 4.4 KW</t>
  </si>
  <si>
    <t>Honda 5.5 KW</t>
  </si>
  <si>
    <t>Ingersol-Rand Compressor</t>
  </si>
  <si>
    <t>CANFLEX Seaslug (12,000 gallon)</t>
  </si>
  <si>
    <t>CANFLEX Seaslug (25,000 gallon)</t>
  </si>
  <si>
    <t>Dustrak</t>
  </si>
  <si>
    <t>Flourometer</t>
  </si>
  <si>
    <t>FIRSTLOOK 110</t>
  </si>
  <si>
    <t>PACKBOT 510</t>
  </si>
  <si>
    <t>Desmi 250 Skimmer and Control Std</t>
  </si>
  <si>
    <t>42 ft VOSS Trailer</t>
  </si>
  <si>
    <t>48 ft VOSS Trailer</t>
  </si>
  <si>
    <t>eMICP</t>
  </si>
  <si>
    <t>MCV</t>
  </si>
  <si>
    <t>.</t>
  </si>
  <si>
    <t>Note:  COMDT CG-833 has promulgated an update to the Standard Rates Instruction 7310.1 (series), signed February 27, 2020.  The effective date of this instruction corresponds to the update of this workbook, which is 30 days from the signature date.  So this workbook and instruction guiding it, are effective on March 28, 2020.  FY21 Vehicle Rates are incorporated in this workbook as of Oct.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</si>
</sst>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164" formatCode="&quot;$&quot;#,##0.00"/>
    <numFmt numFmtId="165" formatCode="mm/dd/yy"/>
    <numFmt numFmtId="166" formatCode="&quot;$&quot;#,##0.000"/>
    <numFmt numFmtId="167" formatCode="&quot;$&quot;#,##0.000_);\(&quot;$&quot;#,##0.000\)"/>
    <numFmt numFmtId="168" formatCode="[$-409]d\-mmm\-yy;@"/>
  </numFmts>
  <fonts count="16" x14ac:knownFonts="1">
    <font>
      <sz val="10"/>
      <name val="Helv"/>
    </font>
    <font>
      <b/>
      <sz val="10"/>
      <name val="Helv"/>
    </font>
    <font>
      <sz val="10"/>
      <name val="Helv"/>
    </font>
    <font>
      <u/>
      <sz val="10"/>
      <name val="Helv"/>
    </font>
    <font>
      <b/>
      <sz val="18"/>
      <name val="Helv"/>
    </font>
    <font>
      <i/>
      <sz val="8"/>
      <name val="Arial"/>
      <family val="2"/>
    </font>
    <font>
      <b/>
      <u/>
      <sz val="10"/>
      <name val="Helv"/>
    </font>
    <font>
      <sz val="8"/>
      <name val="Helv"/>
    </font>
    <font>
      <b/>
      <sz val="8"/>
      <name val="Helv"/>
    </font>
    <font>
      <b/>
      <sz val="10"/>
      <color indexed="10"/>
      <name val="Helv"/>
    </font>
    <font>
      <b/>
      <sz val="7"/>
      <name val="Helv"/>
    </font>
    <font>
      <b/>
      <sz val="10"/>
      <color indexed="10"/>
      <name val="Helv"/>
    </font>
    <font>
      <sz val="9"/>
      <color indexed="81"/>
      <name val="Tahoma"/>
      <family val="2"/>
    </font>
    <font>
      <b/>
      <sz val="9"/>
      <color indexed="81"/>
      <name val="Tahoma"/>
      <family val="2"/>
    </font>
    <font>
      <sz val="10"/>
      <color rgb="FFFF0000"/>
      <name val="Helv"/>
    </font>
    <font>
      <b/>
      <sz val="14"/>
      <color indexed="10"/>
      <name val="Helv"/>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mediumGray"/>
    </fill>
    <fill>
      <patternFill patternType="solid">
        <fgColor indexed="44"/>
        <bgColor indexed="64"/>
      </patternFill>
    </fill>
    <fill>
      <patternFill patternType="solid">
        <fgColor rgb="FFFFFF00"/>
        <bgColor indexed="64"/>
      </patternFill>
    </fill>
    <fill>
      <patternFill patternType="solid">
        <fgColor rgb="FF92D050"/>
        <bgColor indexed="64"/>
      </patternFill>
    </fill>
  </fills>
  <borders count="71">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8" fontId="2" fillId="0" borderId="0" applyFont="0" applyFill="0" applyBorder="0" applyAlignment="0" applyProtection="0"/>
    <xf numFmtId="4" fontId="2" fillId="0" borderId="0" applyFont="0" applyFill="0" applyBorder="0" applyAlignment="0" applyProtection="0"/>
  </cellStyleXfs>
  <cellXfs count="480">
    <xf numFmtId="0" fontId="0" fillId="0" borderId="0" xfId="0"/>
    <xf numFmtId="0" fontId="0" fillId="0" borderId="0" xfId="0" applyProtection="1">
      <protection locked="0"/>
    </xf>
    <xf numFmtId="15" fontId="0" fillId="0" borderId="0" xfId="0" applyNumberFormat="1" applyProtection="1">
      <protection locked="0"/>
    </xf>
    <xf numFmtId="7" fontId="0" fillId="0" borderId="0" xfId="0" applyNumberFormat="1" applyProtection="1">
      <protection locked="0"/>
    </xf>
    <xf numFmtId="2" fontId="0" fillId="0" borderId="0" xfId="0" applyNumberFormat="1" applyProtection="1">
      <protection locked="0"/>
    </xf>
    <xf numFmtId="0" fontId="0" fillId="0" borderId="0" xfId="0" applyProtection="1"/>
    <xf numFmtId="15" fontId="0" fillId="0" borderId="0" xfId="0" applyNumberFormat="1" applyProtection="1"/>
    <xf numFmtId="7" fontId="0" fillId="0" borderId="0" xfId="0" applyNumberFormat="1" applyProtection="1"/>
    <xf numFmtId="0" fontId="0" fillId="0" borderId="0" xfId="0" applyAlignment="1">
      <alignment horizontal="center"/>
    </xf>
    <xf numFmtId="0" fontId="0" fillId="0" borderId="0" xfId="0" applyBorder="1" applyAlignment="1" applyProtection="1"/>
    <xf numFmtId="0" fontId="0" fillId="0" borderId="0" xfId="0" applyAlignment="1">
      <alignment horizontal="right"/>
    </xf>
    <xf numFmtId="0" fontId="0" fillId="0" borderId="0" xfId="0" applyAlignment="1">
      <alignment horizontal="left"/>
    </xf>
    <xf numFmtId="164" fontId="0" fillId="0" borderId="0" xfId="0" applyNumberFormat="1"/>
    <xf numFmtId="0" fontId="0" fillId="0" borderId="0" xfId="0" applyBorder="1"/>
    <xf numFmtId="0" fontId="0" fillId="0" borderId="1" xfId="0" applyBorder="1"/>
    <xf numFmtId="0" fontId="0" fillId="0" borderId="2" xfId="0" applyBorder="1"/>
    <xf numFmtId="164" fontId="0" fillId="0" borderId="2" xfId="0" applyNumberFormat="1" applyBorder="1"/>
    <xf numFmtId="0" fontId="1" fillId="0" borderId="0" xfId="0" applyFont="1"/>
    <xf numFmtId="0" fontId="0" fillId="0" borderId="3" xfId="0" applyBorder="1"/>
    <xf numFmtId="0" fontId="0" fillId="0" borderId="4" xfId="0" applyBorder="1"/>
    <xf numFmtId="0" fontId="0" fillId="0" borderId="5" xfId="0" applyBorder="1"/>
    <xf numFmtId="164" fontId="0" fillId="0" borderId="6" xfId="0" applyNumberFormat="1" applyBorder="1"/>
    <xf numFmtId="164" fontId="0" fillId="0" borderId="0" xfId="0" applyNumberFormat="1" applyBorder="1"/>
    <xf numFmtId="164" fontId="0" fillId="2" borderId="2" xfId="0" applyNumberFormat="1" applyFill="1" applyBorder="1" applyProtection="1">
      <protection locked="0"/>
    </xf>
    <xf numFmtId="0" fontId="0" fillId="0" borderId="7" xfId="0" applyBorder="1"/>
    <xf numFmtId="0" fontId="0" fillId="0" borderId="8" xfId="0" applyBorder="1"/>
    <xf numFmtId="14" fontId="0" fillId="2" borderId="8" xfId="0" applyNumberFormat="1" applyFill="1" applyBorder="1"/>
    <xf numFmtId="0" fontId="0" fillId="0" borderId="8" xfId="0" applyBorder="1" applyAlignment="1">
      <alignment horizontal="center"/>
    </xf>
    <xf numFmtId="164" fontId="0" fillId="0" borderId="8" xfId="0" applyNumberFormat="1" applyBorder="1"/>
    <xf numFmtId="0" fontId="4" fillId="0" borderId="0" xfId="0" applyFont="1"/>
    <xf numFmtId="0" fontId="0" fillId="0" borderId="9" xfId="0" applyBorder="1"/>
    <xf numFmtId="0" fontId="0" fillId="0" borderId="10" xfId="0" applyBorder="1"/>
    <xf numFmtId="164" fontId="0" fillId="0" borderId="10" xfId="0" applyNumberFormat="1" applyBorder="1"/>
    <xf numFmtId="164" fontId="0" fillId="0" borderId="11" xfId="0" applyNumberFormat="1" applyBorder="1"/>
    <xf numFmtId="164" fontId="0" fillId="0" borderId="12" xfId="0" applyNumberFormat="1" applyBorder="1"/>
    <xf numFmtId="0" fontId="1" fillId="0" borderId="13" xfId="0" applyFont="1" applyBorder="1"/>
    <xf numFmtId="164" fontId="1" fillId="0" borderId="11" xfId="0" applyNumberFormat="1" applyFont="1" applyBorder="1"/>
    <xf numFmtId="0" fontId="1" fillId="0" borderId="9" xfId="0" applyFont="1" applyBorder="1"/>
    <xf numFmtId="0" fontId="1" fillId="0" borderId="0" xfId="0" applyFont="1" applyBorder="1" applyAlignment="1">
      <alignment horizontal="center"/>
    </xf>
    <xf numFmtId="0" fontId="1" fillId="0" borderId="0" xfId="0" applyFont="1" applyBorder="1" applyAlignment="1">
      <alignment horizontal="right"/>
    </xf>
    <xf numFmtId="164" fontId="1" fillId="3" borderId="14" xfId="0" applyNumberFormat="1" applyFont="1" applyFill="1" applyBorder="1" applyProtection="1">
      <protection locked="0"/>
    </xf>
    <xf numFmtId="3" fontId="0" fillId="3" borderId="2" xfId="0" applyNumberFormat="1" applyFill="1" applyBorder="1" applyProtection="1">
      <protection locked="0"/>
    </xf>
    <xf numFmtId="164" fontId="0" fillId="0" borderId="15" xfId="0" applyNumberFormat="1" applyBorder="1"/>
    <xf numFmtId="0" fontId="0" fillId="0" borderId="0" xfId="0" applyBorder="1" applyAlignment="1">
      <alignment wrapText="1"/>
    </xf>
    <xf numFmtId="0" fontId="1" fillId="0" borderId="0" xfId="0" applyFont="1" applyBorder="1" applyAlignment="1">
      <alignment wrapText="1"/>
    </xf>
    <xf numFmtId="0" fontId="0" fillId="0" borderId="0" xfId="0" applyAlignment="1">
      <alignment wrapText="1"/>
    </xf>
    <xf numFmtId="0" fontId="2" fillId="0" borderId="1" xfId="0" applyFont="1" applyBorder="1"/>
    <xf numFmtId="164" fontId="2" fillId="0" borderId="6" xfId="0" applyNumberFormat="1" applyFont="1" applyBorder="1"/>
    <xf numFmtId="0" fontId="2" fillId="0" borderId="0" xfId="0" applyFont="1"/>
    <xf numFmtId="0" fontId="2" fillId="0" borderId="2" xfId="0" applyFont="1" applyBorder="1"/>
    <xf numFmtId="0" fontId="7" fillId="0" borderId="0" xfId="0" applyFont="1" applyProtection="1">
      <protection locked="0"/>
    </xf>
    <xf numFmtId="0" fontId="7" fillId="0" borderId="0" xfId="0" applyFont="1"/>
    <xf numFmtId="164" fontId="7" fillId="0" borderId="0" xfId="0" applyNumberFormat="1" applyFont="1" applyAlignment="1">
      <alignment horizontal="right"/>
    </xf>
    <xf numFmtId="0" fontId="7" fillId="0" borderId="0" xfId="0" applyFont="1" applyAlignment="1">
      <alignment horizontal="center"/>
    </xf>
    <xf numFmtId="164" fontId="7" fillId="0" borderId="0" xfId="0" applyNumberFormat="1" applyFont="1" applyAlignment="1" applyProtection="1">
      <alignment horizontal="right"/>
      <protection locked="0"/>
    </xf>
    <xf numFmtId="164" fontId="7" fillId="0" borderId="0" xfId="0" applyNumberFormat="1" applyFont="1"/>
    <xf numFmtId="164" fontId="7" fillId="0" borderId="0" xfId="0" applyNumberFormat="1" applyFont="1" applyProtection="1">
      <protection locked="0"/>
    </xf>
    <xf numFmtId="2" fontId="7" fillId="0" borderId="0" xfId="0" applyNumberFormat="1" applyFont="1" applyAlignment="1">
      <alignment horizontal="center"/>
    </xf>
    <xf numFmtId="164" fontId="7" fillId="0" borderId="0" xfId="0" applyNumberFormat="1" applyFont="1" applyProtection="1"/>
    <xf numFmtId="0" fontId="7" fillId="0" borderId="0" xfId="0" applyFont="1" applyAlignment="1" applyProtection="1">
      <alignment horizontal="center"/>
      <protection locked="0"/>
    </xf>
    <xf numFmtId="164" fontId="2" fillId="0" borderId="14" xfId="0" applyNumberFormat="1" applyFont="1" applyBorder="1"/>
    <xf numFmtId="0" fontId="1" fillId="4" borderId="17" xfId="0" applyFont="1" applyFill="1" applyBorder="1"/>
    <xf numFmtId="0" fontId="0" fillId="4" borderId="18" xfId="0" applyFill="1" applyBorder="1"/>
    <xf numFmtId="164" fontId="0" fillId="4" borderId="18" xfId="0" applyNumberFormat="1" applyFill="1" applyBorder="1"/>
    <xf numFmtId="164" fontId="1" fillId="4" borderId="19" xfId="0" applyNumberFormat="1" applyFont="1" applyFill="1" applyBorder="1"/>
    <xf numFmtId="164" fontId="0" fillId="3" borderId="4" xfId="0" applyNumberFormat="1" applyFill="1" applyBorder="1"/>
    <xf numFmtId="164" fontId="0" fillId="3" borderId="2" xfId="0" applyNumberFormat="1" applyFill="1" applyBorder="1" applyProtection="1">
      <protection locked="0"/>
    </xf>
    <xf numFmtId="3" fontId="0" fillId="3" borderId="10" xfId="0" applyNumberFormat="1" applyFill="1" applyBorder="1" applyProtection="1">
      <protection locked="0"/>
    </xf>
    <xf numFmtId="0" fontId="1" fillId="4" borderId="20" xfId="0" applyFont="1" applyFill="1" applyBorder="1"/>
    <xf numFmtId="0" fontId="1" fillId="4" borderId="21" xfId="0" applyFont="1" applyFill="1" applyBorder="1"/>
    <xf numFmtId="164" fontId="1" fillId="4" borderId="21" xfId="0" applyNumberFormat="1" applyFont="1" applyFill="1" applyBorder="1"/>
    <xf numFmtId="0" fontId="1" fillId="5" borderId="7" xfId="0" applyFont="1" applyFill="1" applyBorder="1"/>
    <xf numFmtId="0" fontId="1" fillId="5" borderId="8" xfId="0" applyFont="1" applyFill="1" applyBorder="1"/>
    <xf numFmtId="164" fontId="1" fillId="5" borderId="8" xfId="0" applyNumberFormat="1" applyFont="1" applyFill="1" applyBorder="1"/>
    <xf numFmtId="164" fontId="1" fillId="5" borderId="15" xfId="0" applyNumberFormat="1" applyFont="1" applyFill="1" applyBorder="1"/>
    <xf numFmtId="0" fontId="5" fillId="5" borderId="22" xfId="0" applyFont="1" applyFill="1" applyBorder="1"/>
    <xf numFmtId="0" fontId="0" fillId="5" borderId="16" xfId="0" applyFill="1" applyBorder="1"/>
    <xf numFmtId="164" fontId="0" fillId="5" borderId="16" xfId="0" applyNumberFormat="1" applyFill="1" applyBorder="1"/>
    <xf numFmtId="164" fontId="0" fillId="5" borderId="23" xfId="0" applyNumberFormat="1" applyFill="1" applyBorder="1"/>
    <xf numFmtId="0" fontId="9" fillId="0" borderId="0" xfId="0" applyNumberFormat="1" applyFont="1" applyAlignment="1">
      <alignment wrapText="1"/>
    </xf>
    <xf numFmtId="0" fontId="2" fillId="0" borderId="0" xfId="0" applyFont="1" applyFill="1" applyBorder="1" applyAlignment="1">
      <alignment wrapText="1"/>
    </xf>
    <xf numFmtId="0" fontId="1" fillId="0" borderId="0" xfId="0" applyFont="1" applyFill="1" applyBorder="1" applyAlignment="1">
      <alignment wrapText="1"/>
    </xf>
    <xf numFmtId="0" fontId="2" fillId="4" borderId="28" xfId="0" applyFont="1" applyFill="1" applyBorder="1"/>
    <xf numFmtId="0" fontId="0" fillId="4" borderId="28" xfId="0" applyFill="1" applyBorder="1"/>
    <xf numFmtId="0" fontId="7" fillId="4" borderId="1" xfId="0" applyNumberFormat="1" applyFont="1" applyFill="1" applyBorder="1" applyAlignment="1" applyProtection="1">
      <alignment horizontal="center"/>
    </xf>
    <xf numFmtId="0" fontId="7" fillId="0" borderId="1" xfId="0" applyFont="1" applyFill="1" applyBorder="1" applyAlignment="1" applyProtection="1">
      <alignment horizontal="center"/>
      <protection locked="0"/>
    </xf>
    <xf numFmtId="0" fontId="7" fillId="0" borderId="1" xfId="0" applyNumberFormat="1" applyFont="1" applyBorder="1" applyAlignment="1" applyProtection="1">
      <alignment horizontal="center"/>
    </xf>
    <xf numFmtId="15" fontId="7" fillId="0" borderId="0" xfId="0" applyNumberFormat="1" applyFont="1" applyBorder="1" applyAlignment="1" applyProtection="1">
      <alignment horizontal="left"/>
    </xf>
    <xf numFmtId="0" fontId="7" fillId="0" borderId="0" xfId="0" applyFont="1" applyBorder="1" applyAlignment="1" applyProtection="1"/>
    <xf numFmtId="7" fontId="7" fillId="0" borderId="0" xfId="0" applyNumberFormat="1" applyFont="1" applyBorder="1" applyAlignment="1" applyProtection="1"/>
    <xf numFmtId="0" fontId="7" fillId="0" borderId="0" xfId="0" applyFont="1" applyBorder="1" applyProtection="1"/>
    <xf numFmtId="0" fontId="7" fillId="0" borderId="0" xfId="0" applyFont="1" applyBorder="1" applyAlignment="1" applyProtection="1">
      <alignment horizontal="center"/>
    </xf>
    <xf numFmtId="0" fontId="7" fillId="0" borderId="1" xfId="0" applyFont="1" applyBorder="1" applyProtection="1"/>
    <xf numFmtId="8" fontId="7" fillId="0" borderId="0" xfId="1" applyFont="1" applyBorder="1" applyAlignment="1" applyProtection="1">
      <alignment horizontal="right"/>
    </xf>
    <xf numFmtId="8" fontId="7" fillId="0" borderId="0" xfId="0" applyNumberFormat="1" applyFont="1" applyBorder="1" applyAlignment="1" applyProtection="1">
      <alignment horizontal="right"/>
    </xf>
    <xf numFmtId="0" fontId="7" fillId="0" borderId="16" xfId="0" applyFont="1" applyBorder="1" applyProtection="1"/>
    <xf numFmtId="0" fontId="7" fillId="4" borderId="1" xfId="0" applyFont="1" applyFill="1" applyBorder="1" applyProtection="1">
      <protection locked="0"/>
    </xf>
    <xf numFmtId="0" fontId="1" fillId="5" borderId="20" xfId="0" applyFont="1" applyFill="1" applyBorder="1" applyAlignment="1" applyProtection="1"/>
    <xf numFmtId="0" fontId="1" fillId="5" borderId="21" xfId="0" applyFont="1" applyFill="1" applyBorder="1" applyAlignment="1" applyProtection="1"/>
    <xf numFmtId="7" fontId="1" fillId="5" borderId="21" xfId="0" applyNumberFormat="1" applyFont="1" applyFill="1" applyBorder="1" applyAlignment="1" applyProtection="1"/>
    <xf numFmtId="0" fontId="0" fillId="5" borderId="21" xfId="0" applyFill="1" applyBorder="1" applyAlignment="1" applyProtection="1"/>
    <xf numFmtId="0" fontId="0" fillId="5" borderId="21" xfId="0" applyFill="1" applyBorder="1" applyProtection="1"/>
    <xf numFmtId="7" fontId="1" fillId="5" borderId="26" xfId="0" applyNumberFormat="1" applyFont="1" applyFill="1" applyBorder="1" applyAlignment="1" applyProtection="1">
      <alignment horizontal="right"/>
    </xf>
    <xf numFmtId="7" fontId="7" fillId="0" borderId="0" xfId="0" applyNumberFormat="1" applyFont="1" applyBorder="1" applyAlignment="1" applyProtection="1">
      <alignment horizontal="center"/>
      <protection locked="0"/>
    </xf>
    <xf numFmtId="7" fontId="7" fillId="0" borderId="0" xfId="0" applyNumberFormat="1" applyFont="1" applyBorder="1" applyAlignment="1" applyProtection="1">
      <alignment horizontal="right"/>
    </xf>
    <xf numFmtId="0" fontId="7" fillId="0" borderId="0" xfId="0" applyFont="1" applyBorder="1" applyAlignment="1" applyProtection="1">
      <alignment horizontal="center"/>
      <protection locked="0"/>
    </xf>
    <xf numFmtId="49" fontId="7" fillId="4" borderId="1" xfId="0" applyNumberFormat="1" applyFont="1" applyFill="1" applyBorder="1" applyAlignment="1" applyProtection="1">
      <alignment horizontal="center"/>
      <protection locked="0"/>
    </xf>
    <xf numFmtId="7" fontId="7" fillId="4" borderId="1" xfId="0" applyNumberFormat="1" applyFont="1" applyFill="1" applyBorder="1" applyAlignment="1" applyProtection="1">
      <alignment horizontal="center"/>
      <protection locked="0"/>
    </xf>
    <xf numFmtId="0" fontId="0" fillId="0" borderId="13" xfId="0" applyBorder="1"/>
    <xf numFmtId="164" fontId="0" fillId="0" borderId="14" xfId="0" applyNumberFormat="1" applyBorder="1"/>
    <xf numFmtId="0" fontId="8" fillId="0" borderId="0" xfId="0" applyFont="1" applyBorder="1" applyAlignment="1" applyProtection="1">
      <alignment horizontal="center"/>
    </xf>
    <xf numFmtId="0" fontId="7" fillId="0" borderId="0" xfId="0" applyFont="1" applyBorder="1"/>
    <xf numFmtId="0" fontId="8" fillId="4" borderId="20" xfId="0" applyFont="1" applyFill="1" applyBorder="1" applyAlignment="1" applyProtection="1"/>
    <xf numFmtId="0" fontId="8" fillId="4" borderId="21" xfId="0" applyFont="1" applyFill="1" applyBorder="1" applyAlignment="1" applyProtection="1"/>
    <xf numFmtId="7" fontId="8" fillId="4" borderId="21" xfId="0" applyNumberFormat="1" applyFont="1" applyFill="1" applyBorder="1" applyAlignment="1" applyProtection="1"/>
    <xf numFmtId="7" fontId="8" fillId="4" borderId="26" xfId="0" applyNumberFormat="1" applyFont="1" applyFill="1" applyBorder="1" applyAlignment="1" applyProtection="1"/>
    <xf numFmtId="8" fontId="8" fillId="4" borderId="26" xfId="1" applyFont="1" applyFill="1" applyBorder="1" applyAlignment="1" applyProtection="1">
      <alignment horizontal="right"/>
    </xf>
    <xf numFmtId="8" fontId="8" fillId="4" borderId="26" xfId="0" applyNumberFormat="1" applyFont="1" applyFill="1" applyBorder="1" applyAlignment="1" applyProtection="1">
      <alignment horizontal="right"/>
    </xf>
    <xf numFmtId="0" fontId="8" fillId="0" borderId="0" xfId="0" applyFont="1" applyFill="1" applyBorder="1" applyAlignment="1" applyProtection="1"/>
    <xf numFmtId="8" fontId="8" fillId="0" borderId="0" xfId="1" applyFont="1" applyFill="1" applyBorder="1" applyAlignment="1" applyProtection="1">
      <alignment horizontal="right"/>
    </xf>
    <xf numFmtId="0" fontId="7" fillId="4" borderId="1" xfId="0" applyFont="1" applyFill="1" applyBorder="1" applyProtection="1"/>
    <xf numFmtId="0" fontId="7" fillId="0" borderId="1" xfId="0" applyFont="1" applyFill="1" applyBorder="1" applyProtection="1">
      <protection locked="0"/>
    </xf>
    <xf numFmtId="0" fontId="7" fillId="0" borderId="1" xfId="0" applyFont="1" applyFill="1" applyBorder="1" applyProtection="1"/>
    <xf numFmtId="0" fontId="8" fillId="0" borderId="0" xfId="0" applyFont="1" applyBorder="1" applyProtection="1"/>
    <xf numFmtId="8" fontId="8" fillId="0" borderId="0" xfId="1" applyFont="1" applyBorder="1" applyAlignment="1" applyProtection="1">
      <alignment horizontal="right"/>
    </xf>
    <xf numFmtId="15" fontId="7" fillId="4" borderId="13" xfId="0" applyNumberFormat="1" applyFont="1" applyFill="1" applyBorder="1" applyAlignment="1" applyProtection="1">
      <alignment horizontal="left"/>
      <protection locked="0"/>
    </xf>
    <xf numFmtId="15" fontId="7" fillId="4" borderId="22" xfId="0" applyNumberFormat="1" applyFont="1" applyFill="1" applyBorder="1" applyAlignment="1" applyProtection="1">
      <alignment horizontal="left"/>
      <protection locked="0"/>
    </xf>
    <xf numFmtId="49" fontId="7" fillId="4" borderId="16" xfId="0" applyNumberFormat="1" applyFont="1" applyFill="1" applyBorder="1" applyAlignment="1" applyProtection="1">
      <alignment horizontal="center"/>
      <protection locked="0"/>
    </xf>
    <xf numFmtId="7" fontId="7" fillId="4" borderId="16" xfId="0" applyNumberFormat="1" applyFont="1" applyFill="1" applyBorder="1" applyAlignment="1" applyProtection="1">
      <alignment horizontal="center"/>
      <protection locked="0"/>
    </xf>
    <xf numFmtId="0" fontId="7" fillId="0" borderId="1" xfId="0" applyFont="1" applyBorder="1" applyAlignment="1" applyProtection="1">
      <alignment horizontal="center"/>
    </xf>
    <xf numFmtId="7" fontId="7" fillId="0" borderId="4" xfId="0" applyNumberFormat="1" applyFont="1" applyBorder="1" applyAlignment="1" applyProtection="1">
      <alignment horizontal="center"/>
    </xf>
    <xf numFmtId="0" fontId="7" fillId="0" borderId="16" xfId="0" applyNumberFormat="1" applyFont="1" applyBorder="1" applyAlignment="1" applyProtection="1">
      <alignment horizontal="center"/>
    </xf>
    <xf numFmtId="0" fontId="7" fillId="4" borderId="13" xfId="0" applyFont="1" applyFill="1" applyBorder="1" applyProtection="1">
      <protection locked="0"/>
    </xf>
    <xf numFmtId="0" fontId="7" fillId="4" borderId="16" xfId="0" applyFont="1" applyFill="1" applyBorder="1" applyProtection="1">
      <protection locked="0"/>
    </xf>
    <xf numFmtId="8" fontId="7" fillId="4" borderId="23" xfId="1" applyFont="1" applyFill="1" applyBorder="1" applyAlignment="1" applyProtection="1">
      <alignment horizontal="right"/>
      <protection locked="0"/>
    </xf>
    <xf numFmtId="0" fontId="7" fillId="4" borderId="16" xfId="0" applyFont="1" applyFill="1" applyBorder="1" applyProtection="1"/>
    <xf numFmtId="0" fontId="7" fillId="0" borderId="16" xfId="0" applyFont="1" applyFill="1" applyBorder="1" applyProtection="1">
      <protection locked="0"/>
    </xf>
    <xf numFmtId="0" fontId="7" fillId="0" borderId="16" xfId="0" applyFont="1" applyFill="1" applyBorder="1" applyProtection="1"/>
    <xf numFmtId="0" fontId="8" fillId="3" borderId="16" xfId="0" applyFont="1" applyFill="1" applyBorder="1" applyAlignment="1">
      <alignment horizontal="center"/>
    </xf>
    <xf numFmtId="0" fontId="8" fillId="3" borderId="20" xfId="0" applyFont="1" applyFill="1" applyBorder="1" applyProtection="1"/>
    <xf numFmtId="0" fontId="8" fillId="3" borderId="21" xfId="0" applyFont="1" applyFill="1" applyBorder="1" applyProtection="1"/>
    <xf numFmtId="0" fontId="7" fillId="3" borderId="21" xfId="0" applyFont="1" applyFill="1" applyBorder="1" applyProtection="1"/>
    <xf numFmtId="0" fontId="8" fillId="3" borderId="26" xfId="0" applyFont="1" applyFill="1" applyBorder="1" applyAlignment="1" applyProtection="1">
      <alignment horizontal="center"/>
    </xf>
    <xf numFmtId="0" fontId="7" fillId="0" borderId="0" xfId="0" applyFont="1" applyFill="1" applyBorder="1" applyAlignment="1" applyProtection="1">
      <alignment horizontal="center"/>
    </xf>
    <xf numFmtId="0" fontId="7" fillId="0" borderId="0" xfId="0" applyFont="1" applyFill="1" applyBorder="1" applyProtection="1"/>
    <xf numFmtId="0" fontId="7" fillId="0" borderId="0" xfId="0" applyFont="1" applyFill="1" applyBorder="1" applyAlignment="1">
      <alignment horizontal="center"/>
    </xf>
    <xf numFmtId="8" fontId="7" fillId="0" borderId="0" xfId="1" applyFont="1" applyFill="1" applyBorder="1" applyAlignment="1" applyProtection="1">
      <alignment horizontal="center"/>
    </xf>
    <xf numFmtId="0" fontId="7" fillId="0" borderId="0" xfId="0" applyFont="1" applyFill="1" applyBorder="1" applyAlignment="1" applyProtection="1">
      <alignment horizontal="center"/>
      <protection locked="0"/>
    </xf>
    <xf numFmtId="8" fontId="7" fillId="0" borderId="0" xfId="0" applyNumberFormat="1" applyFont="1" applyFill="1" applyBorder="1" applyAlignment="1" applyProtection="1">
      <alignment horizontal="right"/>
    </xf>
    <xf numFmtId="8" fontId="8" fillId="4" borderId="21" xfId="1" applyFont="1" applyFill="1" applyBorder="1" applyAlignment="1" applyProtection="1">
      <alignment horizontal="right"/>
    </xf>
    <xf numFmtId="0" fontId="0" fillId="4" borderId="2" xfId="0" applyFill="1" applyBorder="1"/>
    <xf numFmtId="164" fontId="1" fillId="4" borderId="39" xfId="0" applyNumberFormat="1" applyFont="1" applyFill="1" applyBorder="1"/>
    <xf numFmtId="8" fontId="8" fillId="0" borderId="0" xfId="0" applyNumberFormat="1" applyFont="1" applyFill="1" applyBorder="1" applyAlignment="1" applyProtection="1">
      <alignment horizontal="right"/>
    </xf>
    <xf numFmtId="0" fontId="7" fillId="3" borderId="21" xfId="0" applyFont="1" applyFill="1" applyBorder="1"/>
    <xf numFmtId="0" fontId="7" fillId="3" borderId="8" xfId="0" applyFont="1" applyFill="1" applyBorder="1" applyProtection="1"/>
    <xf numFmtId="0" fontId="7" fillId="4" borderId="40" xfId="0" applyFont="1" applyFill="1" applyBorder="1" applyProtection="1">
      <protection locked="0"/>
    </xf>
    <xf numFmtId="0" fontId="7" fillId="4" borderId="32" xfId="0" applyFont="1" applyFill="1" applyBorder="1" applyProtection="1"/>
    <xf numFmtId="0" fontId="7" fillId="4" borderId="40" xfId="0" applyFont="1" applyFill="1" applyBorder="1" applyProtection="1"/>
    <xf numFmtId="0" fontId="7" fillId="4" borderId="41" xfId="0" applyFont="1" applyFill="1" applyBorder="1" applyProtection="1"/>
    <xf numFmtId="0" fontId="7" fillId="0" borderId="2" xfId="0" applyFont="1" applyBorder="1"/>
    <xf numFmtId="0" fontId="7" fillId="4" borderId="32" xfId="0" applyFont="1" applyFill="1" applyBorder="1" applyProtection="1">
      <protection locked="0"/>
    </xf>
    <xf numFmtId="0" fontId="8" fillId="3" borderId="42" xfId="0" applyFont="1" applyFill="1" applyBorder="1" applyProtection="1"/>
    <xf numFmtId="0" fontId="7" fillId="0" borderId="1" xfId="0" applyFont="1" applyBorder="1"/>
    <xf numFmtId="0" fontId="8" fillId="3" borderId="36" xfId="0" applyFont="1" applyFill="1" applyBorder="1" applyProtection="1"/>
    <xf numFmtId="0" fontId="8" fillId="3" borderId="43" xfId="0" applyFont="1" applyFill="1" applyBorder="1" applyAlignment="1" applyProtection="1">
      <alignment horizontal="center"/>
    </xf>
    <xf numFmtId="0" fontId="7" fillId="4" borderId="37" xfId="0" applyFont="1" applyFill="1" applyBorder="1" applyProtection="1">
      <protection locked="0"/>
    </xf>
    <xf numFmtId="0" fontId="7" fillId="4" borderId="39" xfId="0" applyFont="1" applyFill="1" applyBorder="1" applyProtection="1"/>
    <xf numFmtId="0" fontId="7" fillId="4" borderId="30" xfId="0" applyFont="1" applyFill="1" applyBorder="1" applyProtection="1"/>
    <xf numFmtId="8" fontId="8" fillId="3" borderId="43" xfId="1" applyFont="1" applyFill="1" applyBorder="1" applyAlignment="1" applyProtection="1">
      <alignment horizontal="center"/>
    </xf>
    <xf numFmtId="0" fontId="8" fillId="3" borderId="44" xfId="0" applyFont="1" applyFill="1" applyBorder="1" applyProtection="1"/>
    <xf numFmtId="0" fontId="8" fillId="3" borderId="43" xfId="0" applyFont="1" applyFill="1" applyBorder="1" applyAlignment="1" applyProtection="1">
      <alignment horizontal="right"/>
    </xf>
    <xf numFmtId="0" fontId="7" fillId="3" borderId="45" xfId="0" applyFont="1" applyFill="1" applyBorder="1" applyProtection="1"/>
    <xf numFmtId="0" fontId="3" fillId="0" borderId="0" xfId="0" applyFont="1" applyBorder="1" applyProtection="1"/>
    <xf numFmtId="0" fontId="0" fillId="0" borderId="0" xfId="0" applyBorder="1" applyProtection="1"/>
    <xf numFmtId="0" fontId="7" fillId="3" borderId="36" xfId="0" applyFont="1" applyFill="1" applyBorder="1" applyProtection="1"/>
    <xf numFmtId="0" fontId="7" fillId="0" borderId="0" xfId="0" applyFont="1" applyBorder="1" applyAlignment="1" applyProtection="1">
      <alignment horizontal="right"/>
    </xf>
    <xf numFmtId="0" fontId="7" fillId="0" borderId="2" xfId="0" applyFont="1" applyBorder="1" applyAlignment="1" applyProtection="1">
      <alignment horizontal="right"/>
    </xf>
    <xf numFmtId="0" fontId="7" fillId="0" borderId="18" xfId="0" applyFont="1" applyBorder="1" applyAlignment="1" applyProtection="1">
      <alignment horizontal="right"/>
    </xf>
    <xf numFmtId="8" fontId="7" fillId="4" borderId="48" xfId="1" applyFont="1" applyFill="1" applyBorder="1" applyAlignment="1" applyProtection="1">
      <alignment horizontal="right"/>
      <protection locked="0"/>
    </xf>
    <xf numFmtId="0" fontId="7" fillId="4" borderId="49" xfId="0" applyFont="1" applyFill="1" applyBorder="1" applyProtection="1">
      <protection locked="0"/>
    </xf>
    <xf numFmtId="0" fontId="7" fillId="4" borderId="38" xfId="0" applyFont="1" applyFill="1" applyBorder="1" applyProtection="1"/>
    <xf numFmtId="8" fontId="7" fillId="4" borderId="46" xfId="1" applyFont="1" applyFill="1" applyBorder="1" applyAlignment="1" applyProtection="1">
      <alignment horizontal="right"/>
      <protection locked="0"/>
    </xf>
    <xf numFmtId="0" fontId="7" fillId="4" borderId="49" xfId="0" applyFont="1" applyFill="1" applyBorder="1" applyProtection="1"/>
    <xf numFmtId="0" fontId="7" fillId="4" borderId="50" xfId="0" applyFont="1" applyFill="1" applyBorder="1" applyProtection="1"/>
    <xf numFmtId="0" fontId="7" fillId="4" borderId="38" xfId="0" applyFont="1" applyFill="1" applyBorder="1" applyProtection="1">
      <protection locked="0"/>
    </xf>
    <xf numFmtId="0" fontId="7" fillId="0" borderId="18" xfId="0" applyFont="1" applyBorder="1"/>
    <xf numFmtId="0" fontId="8" fillId="3" borderId="51" xfId="0" applyFont="1" applyFill="1" applyBorder="1" applyProtection="1"/>
    <xf numFmtId="0" fontId="7" fillId="3" borderId="52" xfId="0" applyFont="1" applyFill="1" applyBorder="1" applyProtection="1"/>
    <xf numFmtId="0" fontId="7" fillId="4" borderId="53" xfId="0" applyFont="1" applyFill="1" applyBorder="1" applyProtection="1">
      <protection locked="0"/>
    </xf>
    <xf numFmtId="0" fontId="7" fillId="4" borderId="10" xfId="0" applyFont="1" applyFill="1" applyBorder="1" applyProtection="1"/>
    <xf numFmtId="8" fontId="7" fillId="4" borderId="11" xfId="1" applyFont="1" applyFill="1" applyBorder="1" applyAlignment="1" applyProtection="1">
      <alignment horizontal="right"/>
      <protection locked="0"/>
    </xf>
    <xf numFmtId="0" fontId="7" fillId="4" borderId="5" xfId="0" applyFont="1" applyFill="1" applyBorder="1" applyProtection="1">
      <protection locked="0"/>
    </xf>
    <xf numFmtId="8" fontId="7" fillId="4" borderId="6" xfId="1" applyFont="1" applyFill="1" applyBorder="1" applyAlignment="1" applyProtection="1">
      <alignment horizontal="right"/>
      <protection locked="0"/>
    </xf>
    <xf numFmtId="7" fontId="7" fillId="0" borderId="48" xfId="0" applyNumberFormat="1" applyFont="1" applyBorder="1" applyAlignment="1" applyProtection="1">
      <alignment horizontal="right"/>
    </xf>
    <xf numFmtId="7" fontId="7" fillId="0" borderId="46" xfId="0" applyNumberFormat="1" applyFont="1" applyBorder="1" applyAlignment="1" applyProtection="1">
      <alignment horizontal="right"/>
    </xf>
    <xf numFmtId="8" fontId="7" fillId="0" borderId="40" xfId="0" applyNumberFormat="1" applyFont="1" applyBorder="1" applyAlignment="1" applyProtection="1">
      <alignment horizontal="right"/>
    </xf>
    <xf numFmtId="8" fontId="7" fillId="0" borderId="49" xfId="0" applyNumberFormat="1" applyFont="1" applyBorder="1" applyAlignment="1" applyProtection="1">
      <alignment horizontal="right"/>
    </xf>
    <xf numFmtId="0" fontId="0" fillId="0" borderId="0" xfId="0" applyFont="1" applyFill="1" applyBorder="1" applyAlignment="1">
      <alignment wrapText="1"/>
    </xf>
    <xf numFmtId="1" fontId="7" fillId="4" borderId="41" xfId="0" applyNumberFormat="1" applyFont="1" applyFill="1" applyBorder="1" applyAlignment="1" applyProtection="1">
      <alignment horizontal="center"/>
      <protection locked="0"/>
    </xf>
    <xf numFmtId="0" fontId="7" fillId="0" borderId="2" xfId="0" applyFont="1" applyBorder="1" applyAlignment="1" applyProtection="1">
      <alignment horizontal="right"/>
      <protection locked="0"/>
    </xf>
    <xf numFmtId="0" fontId="7" fillId="0" borderId="16" xfId="0" applyFont="1" applyBorder="1" applyAlignment="1" applyProtection="1">
      <alignment horizontal="right"/>
      <protection locked="0"/>
    </xf>
    <xf numFmtId="7" fontId="7" fillId="4" borderId="41" xfId="0" applyNumberFormat="1" applyFont="1" applyFill="1" applyBorder="1" applyAlignment="1" applyProtection="1">
      <alignment horizontal="center"/>
      <protection locked="0"/>
    </xf>
    <xf numFmtId="0" fontId="7" fillId="4" borderId="41" xfId="0" applyFont="1" applyFill="1" applyBorder="1" applyAlignment="1" applyProtection="1">
      <alignment horizontal="center"/>
      <protection locked="0"/>
    </xf>
    <xf numFmtId="0" fontId="8" fillId="7" borderId="7" xfId="0" applyFont="1" applyFill="1" applyBorder="1" applyProtection="1"/>
    <xf numFmtId="0" fontId="8" fillId="7" borderId="8" xfId="0" applyFont="1" applyFill="1" applyBorder="1" applyAlignment="1" applyProtection="1">
      <alignment horizontal="center"/>
    </xf>
    <xf numFmtId="0" fontId="7" fillId="7" borderId="45" xfId="0" applyFont="1" applyFill="1" applyBorder="1" applyProtection="1"/>
    <xf numFmtId="0" fontId="8" fillId="7" borderId="22" xfId="0" applyFont="1" applyFill="1" applyBorder="1" applyAlignment="1" applyProtection="1">
      <alignment horizontal="center"/>
    </xf>
    <xf numFmtId="0" fontId="8" fillId="7" borderId="16" xfId="0" applyFont="1" applyFill="1" applyBorder="1" applyAlignment="1" applyProtection="1">
      <alignment horizontal="center"/>
    </xf>
    <xf numFmtId="0" fontId="8" fillId="7" borderId="46" xfId="0" applyFont="1" applyFill="1" applyBorder="1" applyAlignment="1" applyProtection="1">
      <alignment horizontal="center"/>
    </xf>
    <xf numFmtId="0" fontId="7" fillId="7" borderId="8" xfId="0" applyFont="1" applyFill="1" applyBorder="1"/>
    <xf numFmtId="15" fontId="7" fillId="4" borderId="3" xfId="0" applyNumberFormat="1" applyFont="1" applyFill="1" applyBorder="1" applyAlignment="1" applyProtection="1">
      <alignment horizontal="left"/>
      <protection locked="0"/>
    </xf>
    <xf numFmtId="1" fontId="7" fillId="4" borderId="24" xfId="0" applyNumberFormat="1" applyFont="1" applyFill="1" applyBorder="1" applyAlignment="1" applyProtection="1">
      <alignment horizontal="center"/>
      <protection locked="0"/>
    </xf>
    <xf numFmtId="49" fontId="7" fillId="4" borderId="4" xfId="0" applyNumberFormat="1" applyFont="1" applyFill="1" applyBorder="1" applyAlignment="1" applyProtection="1">
      <alignment horizontal="center"/>
      <protection locked="0"/>
    </xf>
    <xf numFmtId="7" fontId="7" fillId="4" borderId="24" xfId="0" applyNumberFormat="1" applyFont="1" applyFill="1" applyBorder="1" applyAlignment="1" applyProtection="1">
      <alignment horizontal="center"/>
      <protection locked="0"/>
    </xf>
    <xf numFmtId="7" fontId="7" fillId="4" borderId="4" xfId="0" applyNumberFormat="1" applyFont="1" applyFill="1" applyBorder="1" applyAlignment="1" applyProtection="1">
      <alignment horizontal="center"/>
      <protection locked="0"/>
    </xf>
    <xf numFmtId="0" fontId="7" fillId="4" borderId="24" xfId="0" applyFont="1" applyFill="1" applyBorder="1" applyAlignment="1" applyProtection="1">
      <alignment horizontal="center"/>
      <protection locked="0"/>
    </xf>
    <xf numFmtId="7" fontId="7" fillId="0" borderId="47" xfId="0" applyNumberFormat="1" applyFont="1" applyBorder="1" applyAlignment="1" applyProtection="1">
      <alignment horizontal="right"/>
    </xf>
    <xf numFmtId="7" fontId="7" fillId="4" borderId="50" xfId="0" applyNumberFormat="1" applyFont="1" applyFill="1" applyBorder="1" applyAlignment="1" applyProtection="1">
      <alignment horizontal="center"/>
      <protection locked="0"/>
    </xf>
    <xf numFmtId="0" fontId="7" fillId="4" borderId="50" xfId="0" applyFont="1" applyFill="1" applyBorder="1" applyAlignment="1" applyProtection="1">
      <alignment horizontal="center"/>
      <protection locked="0"/>
    </xf>
    <xf numFmtId="0" fontId="7" fillId="4" borderId="21" xfId="0" applyFont="1" applyFill="1" applyBorder="1"/>
    <xf numFmtId="0" fontId="8" fillId="3" borderId="16" xfId="0" applyFont="1" applyFill="1" applyBorder="1" applyProtection="1">
      <protection locked="0"/>
    </xf>
    <xf numFmtId="1" fontId="7" fillId="4" borderId="50" xfId="0" applyNumberFormat="1" applyFont="1" applyFill="1" applyBorder="1" applyAlignment="1" applyProtection="1">
      <alignment horizontal="center"/>
      <protection locked="0"/>
    </xf>
    <xf numFmtId="0" fontId="7" fillId="4" borderId="41" xfId="0" applyFont="1" applyFill="1" applyBorder="1" applyProtection="1">
      <protection locked="0"/>
    </xf>
    <xf numFmtId="0" fontId="1" fillId="4" borderId="22" xfId="0" applyFont="1" applyFill="1" applyBorder="1"/>
    <xf numFmtId="0" fontId="0" fillId="4" borderId="16" xfId="0" applyFill="1" applyBorder="1"/>
    <xf numFmtId="164" fontId="0" fillId="4" borderId="16" xfId="0" applyNumberFormat="1" applyFill="1" applyBorder="1"/>
    <xf numFmtId="0" fontId="11" fillId="0" borderId="0" xfId="0" applyFont="1" applyBorder="1" applyAlignment="1">
      <alignment wrapText="1"/>
    </xf>
    <xf numFmtId="0" fontId="1" fillId="0" borderId="0" xfId="0" applyNumberFormat="1" applyFont="1" applyAlignment="1">
      <alignment wrapText="1"/>
    </xf>
    <xf numFmtId="0" fontId="7" fillId="0" borderId="0" xfId="0" applyFont="1" applyAlignment="1">
      <alignment horizontal="left"/>
    </xf>
    <xf numFmtId="0" fontId="7" fillId="0" borderId="0" xfId="0" applyFont="1" applyAlignment="1">
      <alignment horizontal="right"/>
    </xf>
    <xf numFmtId="0" fontId="0" fillId="0" borderId="0" xfId="0" applyAlignment="1" applyProtection="1">
      <alignment horizontal="center"/>
      <protection locked="0"/>
    </xf>
    <xf numFmtId="7" fontId="7" fillId="0" borderId="1" xfId="0" applyNumberFormat="1" applyFont="1" applyBorder="1" applyAlignment="1" applyProtection="1">
      <alignment horizontal="right"/>
    </xf>
    <xf numFmtId="0" fontId="7" fillId="0" borderId="0" xfId="0" applyFont="1" applyAlignment="1">
      <alignment horizontal="center"/>
    </xf>
    <xf numFmtId="7" fontId="7" fillId="0" borderId="1" xfId="0" applyNumberFormat="1" applyFont="1" applyBorder="1" applyAlignment="1" applyProtection="1">
      <alignment horizontal="center"/>
    </xf>
    <xf numFmtId="7" fontId="7" fillId="0" borderId="16" xfId="0" applyNumberFormat="1" applyFont="1" applyBorder="1" applyAlignment="1" applyProtection="1">
      <alignment horizontal="center"/>
    </xf>
    <xf numFmtId="0" fontId="8" fillId="3" borderId="7" xfId="0" applyFont="1" applyFill="1" applyBorder="1" applyProtection="1"/>
    <xf numFmtId="0" fontId="8" fillId="3" borderId="8" xfId="0" applyFont="1" applyFill="1" applyBorder="1" applyProtection="1"/>
    <xf numFmtId="0" fontId="7" fillId="3" borderId="8" xfId="0" applyFont="1" applyFill="1" applyBorder="1" applyProtection="1">
      <protection locked="0"/>
    </xf>
    <xf numFmtId="0" fontId="8" fillId="3" borderId="8" xfId="0" applyFont="1" applyFill="1" applyBorder="1" applyAlignment="1" applyProtection="1">
      <alignment horizontal="center"/>
    </xf>
    <xf numFmtId="0" fontId="8" fillId="3" borderId="45" xfId="0" applyFont="1" applyFill="1" applyBorder="1" applyAlignment="1" applyProtection="1">
      <alignment horizontal="center"/>
    </xf>
    <xf numFmtId="0" fontId="10" fillId="3" borderId="57" xfId="0" applyFont="1" applyFill="1" applyBorder="1" applyAlignment="1" applyProtection="1">
      <alignment horizontal="center"/>
    </xf>
    <xf numFmtId="0" fontId="8" fillId="3" borderId="22" xfId="0" applyFont="1" applyFill="1" applyBorder="1" applyProtection="1"/>
    <xf numFmtId="0" fontId="8" fillId="3" borderId="16" xfId="0" applyFont="1" applyFill="1" applyBorder="1" applyProtection="1"/>
    <xf numFmtId="0" fontId="8" fillId="3" borderId="16" xfId="0" applyFont="1" applyFill="1" applyBorder="1" applyAlignment="1" applyProtection="1">
      <alignment horizontal="center"/>
    </xf>
    <xf numFmtId="8" fontId="8" fillId="3" borderId="46" xfId="1" applyFont="1" applyFill="1" applyBorder="1" applyAlignment="1" applyProtection="1">
      <alignment horizontal="center"/>
    </xf>
    <xf numFmtId="8" fontId="10" fillId="3" borderId="54" xfId="1" applyFont="1" applyFill="1" applyBorder="1" applyAlignment="1" applyProtection="1">
      <alignment horizontal="center"/>
    </xf>
    <xf numFmtId="0" fontId="7" fillId="4" borderId="27" xfId="0" applyFont="1" applyFill="1" applyBorder="1" applyProtection="1">
      <protection locked="0"/>
    </xf>
    <xf numFmtId="0" fontId="7" fillId="0" borderId="2" xfId="0" applyFont="1" applyBorder="1" applyProtection="1"/>
    <xf numFmtId="0" fontId="7" fillId="4" borderId="1" xfId="0" applyFont="1" applyFill="1" applyBorder="1" applyAlignment="1" applyProtection="1">
      <alignment horizontal="center"/>
      <protection locked="0"/>
    </xf>
    <xf numFmtId="8" fontId="7" fillId="0" borderId="48" xfId="0" applyNumberFormat="1" applyFont="1" applyFill="1" applyBorder="1" applyAlignment="1" applyProtection="1">
      <alignment horizontal="center"/>
    </xf>
    <xf numFmtId="8" fontId="7" fillId="0" borderId="55" xfId="0" applyNumberFormat="1" applyFont="1" applyFill="1" applyBorder="1" applyAlignment="1" applyProtection="1">
      <alignment horizontal="center"/>
    </xf>
    <xf numFmtId="0" fontId="7" fillId="4" borderId="22" xfId="0" applyFont="1" applyFill="1" applyBorder="1" applyProtection="1">
      <protection locked="0"/>
    </xf>
    <xf numFmtId="0" fontId="7" fillId="0" borderId="18" xfId="0" applyFont="1" applyBorder="1" applyProtection="1"/>
    <xf numFmtId="0" fontId="7" fillId="4" borderId="16" xfId="0" applyFont="1" applyFill="1" applyBorder="1" applyAlignment="1" applyProtection="1">
      <alignment horizontal="center"/>
      <protection locked="0"/>
    </xf>
    <xf numFmtId="0" fontId="7" fillId="0" borderId="56" xfId="0" applyFont="1" applyBorder="1" applyAlignment="1">
      <alignment horizontal="center"/>
    </xf>
    <xf numFmtId="0" fontId="7" fillId="3" borderId="16" xfId="0" applyFont="1" applyFill="1" applyBorder="1" applyProtection="1">
      <protection locked="0"/>
    </xf>
    <xf numFmtId="0" fontId="7" fillId="4" borderId="7" xfId="0" applyFont="1" applyFill="1" applyBorder="1" applyProtection="1">
      <protection locked="0"/>
    </xf>
    <xf numFmtId="0" fontId="7" fillId="0" borderId="4" xfId="0" applyFont="1" applyBorder="1" applyProtection="1"/>
    <xf numFmtId="0" fontId="7" fillId="0" borderId="4" xfId="0" applyFont="1" applyBorder="1" applyProtection="1">
      <protection locked="0"/>
    </xf>
    <xf numFmtId="0" fontId="7" fillId="4" borderId="4" xfId="0" applyFont="1" applyFill="1" applyBorder="1" applyAlignment="1" applyProtection="1">
      <alignment horizontal="center"/>
      <protection locked="0"/>
    </xf>
    <xf numFmtId="8" fontId="7" fillId="0" borderId="47" xfId="0" applyNumberFormat="1" applyFont="1" applyBorder="1" applyAlignment="1" applyProtection="1">
      <alignment horizontal="right"/>
    </xf>
    <xf numFmtId="0" fontId="7" fillId="0" borderId="2" xfId="0" applyFont="1" applyBorder="1" applyProtection="1">
      <protection locked="0"/>
    </xf>
    <xf numFmtId="8" fontId="7" fillId="0" borderId="48" xfId="0" applyNumberFormat="1" applyFont="1" applyBorder="1" applyAlignment="1" applyProtection="1">
      <alignment horizontal="right"/>
    </xf>
    <xf numFmtId="0" fontId="7" fillId="0" borderId="16" xfId="0" applyFont="1" applyBorder="1" applyProtection="1">
      <protection locked="0"/>
    </xf>
    <xf numFmtId="8" fontId="7" fillId="0" borderId="46" xfId="0" applyNumberFormat="1" applyFont="1" applyBorder="1" applyAlignment="1" applyProtection="1">
      <alignment horizontal="right"/>
    </xf>
    <xf numFmtId="0" fontId="7" fillId="0" borderId="8" xfId="0" applyFont="1" applyBorder="1" applyProtection="1"/>
    <xf numFmtId="0" fontId="7" fillId="4" borderId="8" xfId="0" applyFont="1" applyFill="1" applyBorder="1" applyProtection="1"/>
    <xf numFmtId="0" fontId="7" fillId="4" borderId="2" xfId="0" applyFont="1" applyFill="1" applyBorder="1" applyProtection="1"/>
    <xf numFmtId="0" fontId="7" fillId="4" borderId="18" xfId="0" applyFont="1" applyFill="1" applyBorder="1" applyProtection="1"/>
    <xf numFmtId="0" fontId="1" fillId="0" borderId="0" xfId="0" applyFont="1" applyBorder="1" applyAlignment="1">
      <alignment horizontal="center" wrapText="1"/>
    </xf>
    <xf numFmtId="0" fontId="9" fillId="0" borderId="0" xfId="0" applyFont="1" applyBorder="1" applyAlignment="1">
      <alignment horizontal="center" wrapText="1"/>
    </xf>
    <xf numFmtId="0" fontId="0" fillId="0" borderId="0" xfId="0" applyFont="1" applyBorder="1" applyAlignment="1">
      <alignment wrapText="1"/>
    </xf>
    <xf numFmtId="7" fontId="7" fillId="4" borderId="1" xfId="0" applyNumberFormat="1" applyFont="1" applyFill="1" applyBorder="1" applyAlignment="1" applyProtection="1">
      <alignment horizontal="center"/>
    </xf>
    <xf numFmtId="14" fontId="0" fillId="2" borderId="8" xfId="0" applyNumberFormat="1" applyFill="1" applyBorder="1" applyAlignment="1">
      <alignment horizontal="right"/>
    </xf>
    <xf numFmtId="15" fontId="4" fillId="0" borderId="0" xfId="0" applyNumberFormat="1" applyFont="1" applyProtection="1"/>
    <xf numFmtId="7" fontId="4" fillId="0" borderId="0" xfId="0" applyNumberFormat="1" applyFont="1" applyProtection="1"/>
    <xf numFmtId="0" fontId="4" fillId="0" borderId="0" xfId="0" applyFont="1" applyProtection="1"/>
    <xf numFmtId="0" fontId="4" fillId="0" borderId="0" xfId="0" applyFont="1" applyProtection="1">
      <protection locked="0"/>
    </xf>
    <xf numFmtId="167" fontId="7" fillId="0" borderId="1" xfId="0" applyNumberFormat="1" applyFont="1" applyBorder="1" applyAlignment="1" applyProtection="1">
      <alignment horizontal="center"/>
    </xf>
    <xf numFmtId="167" fontId="7" fillId="4" borderId="1" xfId="0" applyNumberFormat="1" applyFont="1" applyFill="1" applyBorder="1" applyAlignment="1" applyProtection="1">
      <alignment horizontal="center"/>
    </xf>
    <xf numFmtId="14" fontId="1" fillId="4" borderId="0" xfId="0" applyNumberFormat="1" applyFont="1" applyFill="1" applyBorder="1" applyAlignment="1" applyProtection="1">
      <alignment horizontal="center"/>
      <protection locked="0"/>
    </xf>
    <xf numFmtId="49" fontId="1" fillId="4" borderId="16" xfId="0" applyNumberFormat="1" applyFont="1" applyFill="1" applyBorder="1" applyAlignment="1" applyProtection="1">
      <alignment horizontal="center"/>
      <protection locked="0"/>
    </xf>
    <xf numFmtId="0" fontId="0" fillId="0" borderId="27" xfId="0" applyBorder="1"/>
    <xf numFmtId="0" fontId="1" fillId="0" borderId="27" xfId="0" applyFont="1" applyBorder="1" applyAlignment="1">
      <alignment horizontal="right"/>
    </xf>
    <xf numFmtId="0" fontId="1" fillId="0" borderId="27" xfId="0" applyFont="1" applyBorder="1"/>
    <xf numFmtId="0" fontId="1" fillId="4" borderId="5" xfId="0" applyFont="1" applyFill="1" applyBorder="1"/>
    <xf numFmtId="0" fontId="7" fillId="0" borderId="8" xfId="0" applyFont="1" applyBorder="1" applyAlignment="1">
      <alignment vertical="center"/>
    </xf>
    <xf numFmtId="0" fontId="7" fillId="0" borderId="0" xfId="0" applyFont="1" applyAlignment="1">
      <alignment vertical="center"/>
    </xf>
    <xf numFmtId="14" fontId="7" fillId="2" borderId="28" xfId="0" applyNumberFormat="1" applyFont="1" applyFill="1" applyBorder="1" applyAlignment="1" applyProtection="1">
      <alignment horizontal="center" vertical="center"/>
      <protection locked="0"/>
    </xf>
    <xf numFmtId="0" fontId="7" fillId="6" borderId="8" xfId="0" applyFont="1" applyFill="1" applyBorder="1" applyAlignment="1">
      <alignment vertical="center"/>
    </xf>
    <xf numFmtId="0" fontId="7" fillId="0" borderId="35" xfId="0" applyFont="1" applyFill="1" applyBorder="1" applyAlignment="1">
      <alignment vertical="center"/>
    </xf>
    <xf numFmtId="0" fontId="7" fillId="0" borderId="21" xfId="0" applyFont="1" applyFill="1" applyBorder="1" applyAlignment="1">
      <alignment vertical="center"/>
    </xf>
    <xf numFmtId="14" fontId="7" fillId="0" borderId="21" xfId="0" applyNumberFormat="1" applyFont="1" applyBorder="1" applyAlignment="1" applyProtection="1">
      <alignment horizontal="center" vertical="center"/>
    </xf>
    <xf numFmtId="15" fontId="7" fillId="0" borderId="25" xfId="0" applyNumberFormat="1" applyFont="1" applyBorder="1" applyAlignment="1" applyProtection="1">
      <alignment vertical="center"/>
      <protection hidden="1"/>
    </xf>
    <xf numFmtId="20" fontId="7" fillId="0" borderId="26" xfId="0" applyNumberFormat="1" applyFont="1" applyBorder="1" applyAlignment="1" applyProtection="1">
      <alignment horizontal="center" vertical="center"/>
    </xf>
    <xf numFmtId="0" fontId="7" fillId="6" borderId="27" xfId="0" applyFont="1" applyFill="1" applyBorder="1" applyAlignment="1">
      <alignment horizontal="center" vertical="center"/>
    </xf>
    <xf numFmtId="0" fontId="7" fillId="6" borderId="0" xfId="0" applyFont="1" applyFill="1" applyBorder="1" applyAlignment="1">
      <alignment vertical="center"/>
    </xf>
    <xf numFmtId="0" fontId="7" fillId="0" borderId="29" xfId="0" applyFont="1" applyBorder="1" applyAlignment="1">
      <alignment horizontal="center" vertical="center"/>
    </xf>
    <xf numFmtId="0" fontId="7" fillId="0" borderId="0" xfId="0" applyFont="1" applyBorder="1" applyAlignment="1">
      <alignment horizontal="center" vertical="center"/>
    </xf>
    <xf numFmtId="0" fontId="7" fillId="4" borderId="20" xfId="0" applyFont="1" applyFill="1" applyBorder="1" applyAlignment="1">
      <alignment horizontal="center" vertical="center"/>
    </xf>
    <xf numFmtId="0" fontId="7" fillId="0" borderId="33" xfId="0" applyFont="1" applyBorder="1" applyAlignment="1">
      <alignment horizontal="center" vertical="center"/>
    </xf>
    <xf numFmtId="164" fontId="7" fillId="0" borderId="32" xfId="0" applyNumberFormat="1" applyFont="1" applyBorder="1" applyAlignment="1" applyProtection="1">
      <alignment vertical="center"/>
    </xf>
    <xf numFmtId="0" fontId="7" fillId="0" borderId="31" xfId="0" applyFont="1" applyBorder="1" applyAlignment="1">
      <alignment horizontal="center" vertical="center"/>
    </xf>
    <xf numFmtId="0" fontId="7" fillId="0" borderId="31" xfId="0" applyFont="1" applyBorder="1" applyAlignment="1" applyProtection="1">
      <alignment horizontal="center" vertical="center"/>
      <protection hidden="1"/>
    </xf>
    <xf numFmtId="0" fontId="7" fillId="6" borderId="34" xfId="0" applyFont="1" applyFill="1" applyBorder="1" applyAlignment="1">
      <alignment horizontal="center" vertical="center"/>
    </xf>
    <xf numFmtId="164" fontId="7" fillId="4" borderId="38" xfId="0" applyNumberFormat="1" applyFont="1" applyFill="1" applyBorder="1" applyAlignment="1" applyProtection="1">
      <alignment vertical="center"/>
    </xf>
    <xf numFmtId="0" fontId="7" fillId="0" borderId="0" xfId="0" applyFont="1" applyAlignment="1">
      <alignment horizontal="center" vertical="center"/>
    </xf>
    <xf numFmtId="16" fontId="7" fillId="0" borderId="0" xfId="0" applyNumberFormat="1" applyFont="1" applyAlignment="1">
      <alignment horizontal="center" vertical="center"/>
    </xf>
    <xf numFmtId="4" fontId="7" fillId="0" borderId="0" xfId="0" applyNumberFormat="1" applyFont="1" applyAlignment="1">
      <alignment vertical="center"/>
    </xf>
    <xf numFmtId="4" fontId="7" fillId="0" borderId="8" xfId="0" applyNumberFormat="1" applyFont="1" applyBorder="1" applyAlignment="1" applyProtection="1">
      <alignment horizontal="centerContinuous" vertical="center"/>
      <protection hidden="1"/>
    </xf>
    <xf numFmtId="4" fontId="7" fillId="0" borderId="8" xfId="0" applyNumberFormat="1" applyFont="1" applyBorder="1" applyAlignment="1" applyProtection="1">
      <alignment horizontal="centerContinuous" vertical="center"/>
      <protection locked="0"/>
    </xf>
    <xf numFmtId="4" fontId="8" fillId="0" borderId="8" xfId="0" applyNumberFormat="1" applyFont="1" applyBorder="1" applyAlignment="1" applyProtection="1">
      <alignment horizontal="left" vertical="center"/>
      <protection locked="0"/>
    </xf>
    <xf numFmtId="4" fontId="7" fillId="0" borderId="15" xfId="0" applyNumberFormat="1" applyFont="1" applyBorder="1" applyAlignment="1" applyProtection="1">
      <alignment horizontal="centerContinuous" vertical="center"/>
      <protection locked="0"/>
    </xf>
    <xf numFmtId="165" fontId="8" fillId="2" borderId="2" xfId="0" applyNumberFormat="1" applyFont="1" applyFill="1" applyBorder="1" applyAlignment="1" applyProtection="1">
      <alignment horizontal="center" vertical="center"/>
      <protection hidden="1"/>
    </xf>
    <xf numFmtId="0" fontId="8" fillId="6" borderId="8" xfId="0" applyFont="1" applyFill="1" applyBorder="1" applyAlignment="1" applyProtection="1">
      <alignment horizontal="center" vertical="center"/>
      <protection hidden="1"/>
    </xf>
    <xf numFmtId="0" fontId="8" fillId="0" borderId="24" xfId="0" applyFont="1" applyBorder="1" applyAlignment="1" applyProtection="1">
      <alignment horizontal="left" vertical="center"/>
      <protection hidden="1"/>
    </xf>
    <xf numFmtId="16" fontId="7" fillId="6" borderId="0" xfId="0" applyNumberFormat="1" applyFont="1" applyFill="1" applyBorder="1" applyAlignment="1" applyProtection="1">
      <alignment horizontal="center" vertical="center"/>
      <protection hidden="1"/>
    </xf>
    <xf numFmtId="4" fontId="7" fillId="6" borderId="0" xfId="0" applyNumberFormat="1" applyFont="1" applyFill="1" applyBorder="1" applyAlignment="1" applyProtection="1">
      <alignment horizontal="right" vertical="center"/>
      <protection hidden="1"/>
    </xf>
    <xf numFmtId="15" fontId="7" fillId="6" borderId="0" xfId="0" applyNumberFormat="1" applyFont="1" applyFill="1" applyBorder="1" applyAlignment="1" applyProtection="1">
      <alignment horizontal="left" vertical="center"/>
      <protection hidden="1"/>
    </xf>
    <xf numFmtId="15" fontId="8" fillId="0" borderId="28" xfId="0" applyNumberFormat="1" applyFont="1" applyBorder="1" applyAlignment="1" applyProtection="1">
      <alignment horizontal="left" vertical="center"/>
      <protection hidden="1"/>
    </xf>
    <xf numFmtId="4" fontId="7" fillId="6" borderId="8" xfId="0" applyNumberFormat="1" applyFont="1" applyFill="1" applyBorder="1" applyAlignment="1" applyProtection="1">
      <alignment horizontal="left" vertical="center"/>
      <protection hidden="1"/>
    </xf>
    <xf numFmtId="4" fontId="7" fillId="6" borderId="15" xfId="0" applyNumberFormat="1" applyFont="1" applyFill="1" applyBorder="1" applyAlignment="1" applyProtection="1">
      <alignment horizontal="left" vertical="center"/>
      <protection hidden="1"/>
    </xf>
    <xf numFmtId="4" fontId="7" fillId="6" borderId="0" xfId="0" applyNumberFormat="1" applyFont="1" applyFill="1" applyBorder="1" applyAlignment="1" applyProtection="1">
      <alignment horizontal="left" vertical="center"/>
      <protection hidden="1"/>
    </xf>
    <xf numFmtId="4" fontId="7" fillId="6" borderId="0" xfId="0" applyNumberFormat="1" applyFont="1" applyFill="1" applyBorder="1" applyAlignment="1" applyProtection="1">
      <alignment horizontal="center" vertical="center"/>
      <protection hidden="1"/>
    </xf>
    <xf numFmtId="4" fontId="7" fillId="6" borderId="11" xfId="0" applyNumberFormat="1" applyFont="1" applyFill="1" applyBorder="1" applyAlignment="1" applyProtection="1">
      <alignment horizontal="left" vertical="center"/>
      <protection hidden="1"/>
    </xf>
    <xf numFmtId="4" fontId="7" fillId="6" borderId="0" xfId="0" applyNumberFormat="1" applyFont="1" applyFill="1" applyBorder="1" applyAlignment="1" applyProtection="1">
      <alignment vertical="center"/>
      <protection hidden="1"/>
    </xf>
    <xf numFmtId="4" fontId="7" fillId="6" borderId="11" xfId="0" applyNumberFormat="1" applyFont="1" applyFill="1" applyBorder="1" applyAlignment="1" applyProtection="1">
      <alignment vertical="center"/>
      <protection hidden="1"/>
    </xf>
    <xf numFmtId="16" fontId="7" fillId="0" borderId="30" xfId="0" applyNumberFormat="1" applyFont="1" applyBorder="1" applyAlignment="1" applyProtection="1">
      <alignment horizontal="center" vertical="center"/>
      <protection hidden="1"/>
    </xf>
    <xf numFmtId="4" fontId="7" fillId="0" borderId="30" xfId="0" applyNumberFormat="1" applyFont="1" applyBorder="1" applyAlignment="1" applyProtection="1">
      <alignment horizontal="center" vertical="center"/>
      <protection hidden="1"/>
    </xf>
    <xf numFmtId="4" fontId="7" fillId="0" borderId="11" xfId="0" applyNumberFormat="1" applyFont="1" applyBorder="1" applyAlignment="1" applyProtection="1">
      <alignment horizontal="center" vertical="center"/>
      <protection hidden="1"/>
    </xf>
    <xf numFmtId="4" fontId="7" fillId="0" borderId="0" xfId="0" applyNumberFormat="1" applyFont="1" applyBorder="1" applyAlignment="1" applyProtection="1">
      <alignment horizontal="center" vertical="center"/>
      <protection hidden="1"/>
    </xf>
    <xf numFmtId="16" fontId="7" fillId="4" borderId="26" xfId="0" applyNumberFormat="1" applyFont="1" applyFill="1" applyBorder="1" applyAlignment="1" applyProtection="1">
      <alignment horizontal="center" vertical="center"/>
      <protection hidden="1"/>
    </xf>
    <xf numFmtId="164" fontId="7" fillId="4" borderId="35" xfId="0" applyNumberFormat="1" applyFont="1" applyFill="1" applyBorder="1" applyAlignment="1" applyProtection="1">
      <alignment vertical="center"/>
      <protection hidden="1"/>
    </xf>
    <xf numFmtId="164" fontId="7" fillId="4" borderId="36" xfId="0" applyNumberFormat="1" applyFont="1" applyFill="1" applyBorder="1" applyAlignment="1" applyProtection="1">
      <alignment vertical="center"/>
      <protection hidden="1"/>
    </xf>
    <xf numFmtId="164" fontId="7" fillId="5" borderId="26" xfId="0" applyNumberFormat="1" applyFont="1" applyFill="1" applyBorder="1" applyAlignment="1" applyProtection="1">
      <alignment vertical="center"/>
      <protection hidden="1"/>
    </xf>
    <xf numFmtId="16" fontId="7" fillId="2" borderId="32" xfId="0" applyNumberFormat="1" applyFont="1" applyFill="1" applyBorder="1" applyAlignment="1" applyProtection="1">
      <alignment horizontal="center" vertical="center"/>
      <protection locked="0"/>
    </xf>
    <xf numFmtId="164" fontId="7" fillId="5" borderId="14" xfId="0" applyNumberFormat="1" applyFont="1" applyFill="1" applyBorder="1" applyAlignment="1" applyProtection="1">
      <alignment vertical="center"/>
      <protection hidden="1"/>
    </xf>
    <xf numFmtId="16" fontId="8" fillId="4" borderId="38" xfId="0" applyNumberFormat="1" applyFont="1" applyFill="1" applyBorder="1" applyAlignment="1" applyProtection="1">
      <alignment horizontal="center" vertical="center"/>
      <protection hidden="1"/>
    </xf>
    <xf numFmtId="164" fontId="7" fillId="4" borderId="38" xfId="0" applyNumberFormat="1" applyFont="1" applyFill="1" applyBorder="1" applyAlignment="1" applyProtection="1">
      <alignment vertical="center"/>
      <protection hidden="1"/>
    </xf>
    <xf numFmtId="164" fontId="7" fillId="4" borderId="23" xfId="0" applyNumberFormat="1" applyFont="1" applyFill="1" applyBorder="1" applyAlignment="1" applyProtection="1">
      <alignment vertical="center"/>
      <protection hidden="1"/>
    </xf>
    <xf numFmtId="7" fontId="1" fillId="0" borderId="7" xfId="0" applyNumberFormat="1" applyFont="1" applyBorder="1" applyAlignment="1" applyProtection="1">
      <alignment horizontal="right"/>
    </xf>
    <xf numFmtId="7" fontId="1" fillId="4" borderId="21" xfId="0" quotePrefix="1" applyNumberFormat="1" applyFont="1" applyFill="1" applyBorder="1" applyAlignment="1" applyProtection="1">
      <alignment horizontal="center"/>
    </xf>
    <xf numFmtId="0" fontId="0" fillId="0" borderId="8" xfId="0" applyBorder="1" applyProtection="1">
      <protection locked="0"/>
    </xf>
    <xf numFmtId="0" fontId="0" fillId="0" borderId="8" xfId="0" applyBorder="1" applyAlignment="1" applyProtection="1"/>
    <xf numFmtId="0" fontId="1" fillId="0" borderId="8" xfId="0" applyFont="1" applyBorder="1" applyAlignment="1" applyProtection="1">
      <alignment horizontal="right"/>
    </xf>
    <xf numFmtId="16" fontId="1" fillId="4" borderId="21" xfId="0" applyNumberFormat="1" applyFont="1" applyFill="1" applyBorder="1" applyAlignment="1" applyProtection="1">
      <alignment horizontal="left"/>
    </xf>
    <xf numFmtId="0" fontId="1" fillId="4" borderId="21" xfId="0" applyFont="1" applyFill="1" applyBorder="1" applyAlignment="1" applyProtection="1">
      <protection locked="0"/>
    </xf>
    <xf numFmtId="0" fontId="0" fillId="0" borderId="8" xfId="0" applyBorder="1" applyAlignment="1" applyProtection="1">
      <protection locked="0"/>
    </xf>
    <xf numFmtId="0" fontId="0" fillId="0" borderId="15" xfId="0" applyBorder="1"/>
    <xf numFmtId="0" fontId="3" fillId="0" borderId="27" xfId="0" applyFont="1" applyBorder="1" applyProtection="1"/>
    <xf numFmtId="0" fontId="0" fillId="0" borderId="11" xfId="0" applyBorder="1"/>
    <xf numFmtId="0" fontId="1" fillId="0" borderId="27" xfId="0" applyFont="1" applyBorder="1" applyAlignment="1" applyProtection="1">
      <alignment horizontal="right"/>
    </xf>
    <xf numFmtId="15" fontId="7" fillId="0" borderId="27" xfId="0" applyNumberFormat="1" applyFont="1" applyBorder="1" applyAlignment="1" applyProtection="1">
      <alignment horizontal="left"/>
      <protection locked="0"/>
    </xf>
    <xf numFmtId="0" fontId="7" fillId="0" borderId="11" xfId="0" applyFont="1" applyBorder="1"/>
    <xf numFmtId="15" fontId="7" fillId="0" borderId="27" xfId="0" applyNumberFormat="1" applyFont="1" applyBorder="1" applyAlignment="1" applyProtection="1">
      <alignment horizontal="left"/>
    </xf>
    <xf numFmtId="0" fontId="7" fillId="0" borderId="27" xfId="0" applyFont="1" applyBorder="1" applyProtection="1"/>
    <xf numFmtId="0" fontId="0" fillId="0" borderId="27" xfId="0" applyBorder="1" applyProtection="1"/>
    <xf numFmtId="15" fontId="0" fillId="0" borderId="0" xfId="0" applyNumberFormat="1" applyBorder="1" applyProtection="1"/>
    <xf numFmtId="7" fontId="0" fillId="0" borderId="0" xfId="0" applyNumberFormat="1" applyBorder="1" applyProtection="1"/>
    <xf numFmtId="15" fontId="0" fillId="0" borderId="27" xfId="0" applyNumberFormat="1" applyBorder="1" applyProtection="1"/>
    <xf numFmtId="15" fontId="0" fillId="0" borderId="22" xfId="0" applyNumberFormat="1" applyBorder="1" applyProtection="1"/>
    <xf numFmtId="14" fontId="1" fillId="0" borderId="16" xfId="0" applyNumberFormat="1" applyFont="1" applyBorder="1" applyAlignment="1" applyProtection="1">
      <alignment horizontal="center"/>
    </xf>
    <xf numFmtId="0" fontId="0" fillId="0" borderId="23" xfId="0" applyBorder="1"/>
    <xf numFmtId="7" fontId="7" fillId="0" borderId="44" xfId="0" applyNumberFormat="1" applyFont="1" applyBorder="1" applyAlignment="1" applyProtection="1">
      <alignment horizontal="center"/>
    </xf>
    <xf numFmtId="0" fontId="0" fillId="4" borderId="60" xfId="0" applyFill="1" applyBorder="1"/>
    <xf numFmtId="0" fontId="7" fillId="0" borderId="53" xfId="0" applyFont="1" applyBorder="1"/>
    <xf numFmtId="166" fontId="7" fillId="0" borderId="10" xfId="0" applyNumberFormat="1" applyFont="1" applyBorder="1" applyAlignment="1">
      <alignment horizontal="right"/>
    </xf>
    <xf numFmtId="0" fontId="7" fillId="0" borderId="10" xfId="0" applyFont="1" applyBorder="1" applyAlignment="1">
      <alignment horizontal="center"/>
    </xf>
    <xf numFmtId="0" fontId="7" fillId="0" borderId="61" xfId="0" applyFont="1" applyBorder="1" applyAlignment="1">
      <alignment horizontal="center"/>
    </xf>
    <xf numFmtId="0" fontId="7" fillId="0" borderId="40" xfId="0" applyFont="1" applyBorder="1"/>
    <xf numFmtId="164" fontId="7" fillId="0" borderId="1" xfId="0" applyNumberFormat="1" applyFont="1" applyBorder="1" applyAlignment="1">
      <alignment horizontal="right"/>
    </xf>
    <xf numFmtId="0" fontId="7" fillId="0" borderId="32" xfId="0" applyFont="1" applyBorder="1" applyAlignment="1">
      <alignment horizontal="center"/>
    </xf>
    <xf numFmtId="164" fontId="7" fillId="0" borderId="10" xfId="0" applyNumberFormat="1" applyFont="1" applyBorder="1" applyAlignment="1">
      <alignment horizontal="right"/>
    </xf>
    <xf numFmtId="166" fontId="7" fillId="0" borderId="1" xfId="0" applyNumberFormat="1" applyFont="1" applyBorder="1" applyAlignment="1">
      <alignment horizontal="right"/>
    </xf>
    <xf numFmtId="2" fontId="7" fillId="0" borderId="10" xfId="0" applyNumberFormat="1" applyFont="1" applyBorder="1" applyAlignment="1">
      <alignment horizontal="center"/>
    </xf>
    <xf numFmtId="164" fontId="7" fillId="0" borderId="1" xfId="0" applyNumberFormat="1" applyFont="1" applyBorder="1"/>
    <xf numFmtId="164" fontId="7" fillId="0" borderId="10" xfId="0" applyNumberFormat="1" applyFont="1" applyBorder="1"/>
    <xf numFmtId="166" fontId="7" fillId="0" borderId="10" xfId="0" applyNumberFormat="1" applyFont="1" applyBorder="1"/>
    <xf numFmtId="166" fontId="7" fillId="0" borderId="1" xfId="0" applyNumberFormat="1" applyFont="1" applyBorder="1"/>
    <xf numFmtId="2" fontId="0" fillId="0" borderId="0" xfId="0" applyNumberFormat="1"/>
    <xf numFmtId="0" fontId="7" fillId="0" borderId="40" xfId="0" applyFont="1" applyBorder="1" applyProtection="1">
      <protection locked="0"/>
    </xf>
    <xf numFmtId="164" fontId="7" fillId="0" borderId="1" xfId="0" applyNumberFormat="1" applyFont="1" applyBorder="1" applyProtection="1">
      <protection locked="0"/>
    </xf>
    <xf numFmtId="0" fontId="7" fillId="0" borderId="53" xfId="0" applyFont="1" applyBorder="1" applyProtection="1">
      <protection locked="0"/>
    </xf>
    <xf numFmtId="164" fontId="7" fillId="0" borderId="10" xfId="0" applyNumberFormat="1" applyFont="1" applyBorder="1" applyProtection="1">
      <protection locked="0"/>
    </xf>
    <xf numFmtId="0" fontId="7" fillId="0" borderId="32" xfId="0" applyFont="1" applyBorder="1" applyAlignment="1" applyProtection="1">
      <alignment horizontal="center"/>
      <protection locked="0"/>
    </xf>
    <xf numFmtId="167" fontId="7" fillId="4" borderId="16" xfId="0" applyNumberFormat="1" applyFont="1" applyFill="1" applyBorder="1" applyAlignment="1" applyProtection="1">
      <alignment horizontal="center"/>
    </xf>
    <xf numFmtId="14" fontId="1" fillId="4" borderId="0" xfId="0" quotePrefix="1" applyNumberFormat="1" applyFont="1" applyFill="1" applyBorder="1" applyAlignment="1" applyProtection="1">
      <alignment horizontal="center"/>
      <protection locked="0"/>
    </xf>
    <xf numFmtId="164" fontId="1" fillId="9" borderId="20" xfId="0" applyNumberFormat="1" applyFont="1" applyFill="1" applyBorder="1"/>
    <xf numFmtId="168" fontId="1" fillId="9" borderId="26" xfId="0" applyNumberFormat="1" applyFont="1" applyFill="1" applyBorder="1"/>
    <xf numFmtId="0" fontId="0" fillId="0" borderId="0" xfId="0" applyFont="1"/>
    <xf numFmtId="1" fontId="7" fillId="9" borderId="24" xfId="0" applyNumberFormat="1" applyFont="1" applyFill="1" applyBorder="1" applyAlignment="1" applyProtection="1">
      <alignment horizontal="center"/>
      <protection locked="0"/>
    </xf>
    <xf numFmtId="1" fontId="7" fillId="9" borderId="28" xfId="0" applyNumberFormat="1" applyFont="1" applyFill="1" applyBorder="1" applyAlignment="1" applyProtection="1">
      <alignment horizontal="center"/>
      <protection locked="0"/>
    </xf>
    <xf numFmtId="1" fontId="7" fillId="9" borderId="41" xfId="0" applyNumberFormat="1" applyFont="1" applyFill="1" applyBorder="1" applyAlignment="1" applyProtection="1">
      <alignment horizontal="center"/>
      <protection locked="0"/>
    </xf>
    <xf numFmtId="1" fontId="7" fillId="9" borderId="58" xfId="0" applyNumberFormat="1" applyFont="1" applyFill="1" applyBorder="1" applyAlignment="1" applyProtection="1">
      <alignment horizontal="center"/>
      <protection locked="0"/>
    </xf>
    <xf numFmtId="15" fontId="7" fillId="0" borderId="27" xfId="0" applyNumberFormat="1" applyFont="1" applyFill="1" applyBorder="1" applyAlignment="1" applyProtection="1">
      <alignment horizontal="left"/>
      <protection locked="0"/>
    </xf>
    <xf numFmtId="1" fontId="7" fillId="0" borderId="0" xfId="0" applyNumberFormat="1" applyFont="1" applyFill="1" applyBorder="1" applyAlignment="1" applyProtection="1">
      <alignment horizontal="center"/>
      <protection locked="0"/>
    </xf>
    <xf numFmtId="49" fontId="7" fillId="0" borderId="0" xfId="0" applyNumberFormat="1" applyFont="1" applyFill="1" applyBorder="1" applyAlignment="1" applyProtection="1">
      <alignment horizontal="center"/>
      <protection locked="0"/>
    </xf>
    <xf numFmtId="7" fontId="7" fillId="0" borderId="0" xfId="0" applyNumberFormat="1" applyFont="1" applyFill="1" applyBorder="1" applyAlignment="1" applyProtection="1">
      <alignment horizontal="center"/>
      <protection locked="0"/>
    </xf>
    <xf numFmtId="0" fontId="7" fillId="0" borderId="62" xfId="0" applyFont="1" applyFill="1" applyBorder="1" applyAlignment="1" applyProtection="1">
      <alignment horizontal="center"/>
      <protection locked="0"/>
    </xf>
    <xf numFmtId="7" fontId="7" fillId="0" borderId="8" xfId="0" applyNumberFormat="1" applyFont="1" applyFill="1" applyBorder="1" applyAlignment="1" applyProtection="1">
      <alignment horizontal="center"/>
    </xf>
    <xf numFmtId="7" fontId="7" fillId="0" borderId="11" xfId="0" applyNumberFormat="1" applyFont="1" applyFill="1" applyBorder="1" applyAlignment="1" applyProtection="1">
      <alignment horizontal="right"/>
    </xf>
    <xf numFmtId="0" fontId="7" fillId="0" borderId="0" xfId="0" applyFont="1" applyFill="1"/>
    <xf numFmtId="15" fontId="7" fillId="0" borderId="27" xfId="0" applyNumberFormat="1" applyFont="1" applyFill="1" applyBorder="1" applyAlignment="1" applyProtection="1">
      <alignment horizontal="left"/>
    </xf>
    <xf numFmtId="15" fontId="7" fillId="0" borderId="0" xfId="0" applyNumberFormat="1" applyFont="1" applyFill="1" applyBorder="1" applyAlignment="1" applyProtection="1">
      <alignment horizontal="left"/>
    </xf>
    <xf numFmtId="0" fontId="8" fillId="0" borderId="8" xfId="0" applyFont="1" applyFill="1" applyBorder="1" applyAlignment="1" applyProtection="1"/>
    <xf numFmtId="7" fontId="8" fillId="0" borderId="8" xfId="0" applyNumberFormat="1" applyFont="1" applyFill="1" applyBorder="1" applyAlignment="1" applyProtection="1"/>
    <xf numFmtId="0" fontId="7" fillId="0" borderId="8" xfId="0" applyFont="1" applyFill="1" applyBorder="1"/>
    <xf numFmtId="7" fontId="8" fillId="0" borderId="11" xfId="0" applyNumberFormat="1" applyFont="1" applyFill="1" applyBorder="1" applyAlignment="1" applyProtection="1"/>
    <xf numFmtId="0" fontId="1" fillId="8" borderId="57" xfId="0" applyFont="1" applyFill="1" applyBorder="1" applyAlignment="1">
      <alignment horizontal="left" wrapText="1"/>
    </xf>
    <xf numFmtId="0" fontId="0" fillId="0" borderId="28" xfId="0" applyBorder="1" applyAlignment="1">
      <alignment wrapText="1"/>
    </xf>
    <xf numFmtId="0" fontId="14" fillId="9" borderId="0" xfId="0" applyFont="1" applyFill="1" applyAlignment="1">
      <alignment wrapText="1"/>
    </xf>
    <xf numFmtId="0" fontId="14" fillId="9" borderId="60" xfId="0" applyFont="1" applyFill="1" applyBorder="1" applyAlignment="1">
      <alignment wrapText="1"/>
    </xf>
    <xf numFmtId="0" fontId="0" fillId="0" borderId="41" xfId="0" applyBorder="1" applyAlignment="1">
      <alignment wrapText="1"/>
    </xf>
    <xf numFmtId="0" fontId="0" fillId="8" borderId="28" xfId="0" applyFill="1" applyBorder="1" applyAlignment="1">
      <alignment wrapText="1"/>
    </xf>
    <xf numFmtId="0" fontId="15" fillId="0" borderId="28" xfId="0" applyFont="1" applyBorder="1" applyAlignment="1">
      <alignment wrapText="1"/>
    </xf>
    <xf numFmtId="0" fontId="7" fillId="0" borderId="8" xfId="0" applyFont="1" applyBorder="1" applyAlignment="1" applyProtection="1">
      <alignment horizontal="right"/>
    </xf>
    <xf numFmtId="7" fontId="7" fillId="4" borderId="4" xfId="0" applyNumberFormat="1" applyFont="1" applyFill="1" applyBorder="1" applyAlignment="1" applyProtection="1">
      <alignment horizontal="center"/>
    </xf>
    <xf numFmtId="0" fontId="7" fillId="4" borderId="4" xfId="0" applyNumberFormat="1" applyFont="1" applyFill="1" applyBorder="1" applyAlignment="1" applyProtection="1">
      <alignment horizontal="center"/>
    </xf>
    <xf numFmtId="167" fontId="7" fillId="0" borderId="4" xfId="0" applyNumberFormat="1" applyFont="1" applyBorder="1" applyAlignment="1" applyProtection="1">
      <alignment horizontal="center"/>
    </xf>
    <xf numFmtId="0" fontId="7" fillId="0" borderId="4" xfId="0" applyFont="1" applyFill="1" applyBorder="1" applyAlignment="1" applyProtection="1">
      <alignment horizontal="center"/>
      <protection locked="0"/>
    </xf>
    <xf numFmtId="7" fontId="7" fillId="4" borderId="16" xfId="0" applyNumberFormat="1" applyFont="1" applyFill="1" applyBorder="1" applyAlignment="1" applyProtection="1">
      <alignment horizontal="center"/>
    </xf>
    <xf numFmtId="7" fontId="7" fillId="0" borderId="4" xfId="0" applyNumberFormat="1" applyFont="1" applyBorder="1" applyAlignment="1" applyProtection="1">
      <alignment horizontal="right"/>
    </xf>
    <xf numFmtId="7" fontId="7" fillId="0" borderId="16" xfId="0" applyNumberFormat="1" applyFont="1" applyBorder="1" applyAlignment="1" applyProtection="1">
      <alignment horizontal="right"/>
    </xf>
    <xf numFmtId="8" fontId="7" fillId="0" borderId="47" xfId="0" applyNumberFormat="1" applyFont="1" applyFill="1" applyBorder="1" applyAlignment="1" applyProtection="1">
      <alignment horizontal="center"/>
    </xf>
    <xf numFmtId="0" fontId="7" fillId="0" borderId="4" xfId="0" applyFont="1" applyBorder="1" applyAlignment="1" applyProtection="1">
      <alignment horizontal="right"/>
      <protection locked="0"/>
    </xf>
    <xf numFmtId="8" fontId="7" fillId="0" borderId="59" xfId="0" applyNumberFormat="1" applyFont="1" applyBorder="1" applyAlignment="1" applyProtection="1">
      <alignment horizontal="right"/>
    </xf>
    <xf numFmtId="8" fontId="7" fillId="0" borderId="43" xfId="0" applyNumberFormat="1" applyFont="1" applyBorder="1" applyAlignment="1" applyProtection="1">
      <alignment horizontal="right"/>
    </xf>
    <xf numFmtId="7" fontId="7" fillId="4" borderId="21" xfId="0" applyNumberFormat="1" applyFont="1" applyFill="1" applyBorder="1" applyAlignment="1" applyProtection="1">
      <alignment horizontal="center"/>
    </xf>
    <xf numFmtId="0" fontId="7" fillId="0" borderId="18" xfId="0" applyFont="1" applyBorder="1" applyProtection="1">
      <protection locked="0"/>
    </xf>
    <xf numFmtId="0" fontId="8" fillId="3" borderId="27" xfId="0" applyFont="1" applyFill="1" applyBorder="1" applyProtection="1"/>
    <xf numFmtId="0" fontId="8" fillId="3" borderId="0" xfId="0" applyFont="1" applyFill="1" applyBorder="1" applyProtection="1"/>
    <xf numFmtId="0" fontId="7" fillId="3" borderId="0" xfId="0" applyFont="1" applyFill="1" applyBorder="1" applyProtection="1">
      <protection locked="0"/>
    </xf>
    <xf numFmtId="0" fontId="8" fillId="3" borderId="0" xfId="0" applyFont="1" applyFill="1" applyBorder="1" applyAlignment="1" applyProtection="1">
      <alignment horizontal="center"/>
    </xf>
    <xf numFmtId="8" fontId="8" fillId="3" borderId="63" xfId="1" applyFont="1" applyFill="1" applyBorder="1" applyAlignment="1" applyProtection="1">
      <alignment horizontal="center"/>
    </xf>
    <xf numFmtId="8" fontId="10" fillId="3" borderId="64" xfId="1" applyFont="1" applyFill="1" applyBorder="1" applyAlignment="1" applyProtection="1">
      <alignment horizontal="center"/>
    </xf>
    <xf numFmtId="0" fontId="7" fillId="0" borderId="37" xfId="0" applyFont="1" applyBorder="1" applyProtection="1"/>
    <xf numFmtId="7" fontId="7" fillId="0" borderId="2" xfId="0" applyNumberFormat="1" applyFont="1" applyBorder="1" applyAlignment="1" applyProtection="1">
      <alignment horizontal="center"/>
    </xf>
    <xf numFmtId="0" fontId="7" fillId="4" borderId="2" xfId="0" applyFont="1" applyFill="1" applyBorder="1" applyAlignment="1" applyProtection="1">
      <alignment horizontal="center"/>
      <protection locked="0"/>
    </xf>
    <xf numFmtId="7" fontId="7" fillId="0" borderId="2" xfId="0" applyNumberFormat="1" applyFont="1" applyBorder="1" applyAlignment="1" applyProtection="1">
      <alignment horizontal="right"/>
    </xf>
    <xf numFmtId="8" fontId="7" fillId="0" borderId="2" xfId="0" applyNumberFormat="1" applyFont="1" applyBorder="1" applyAlignment="1" applyProtection="1">
      <alignment horizontal="right"/>
    </xf>
    <xf numFmtId="0" fontId="7" fillId="0" borderId="59" xfId="0" applyFont="1" applyBorder="1" applyProtection="1"/>
    <xf numFmtId="8" fontId="7" fillId="0" borderId="4" xfId="0" applyNumberFormat="1" applyFont="1" applyBorder="1" applyAlignment="1" applyProtection="1">
      <alignment horizontal="right"/>
    </xf>
    <xf numFmtId="0" fontId="7" fillId="0" borderId="65" xfId="0" applyFont="1" applyBorder="1" applyProtection="1"/>
    <xf numFmtId="7" fontId="7" fillId="0" borderId="18" xfId="0" applyNumberFormat="1" applyFont="1" applyBorder="1" applyAlignment="1" applyProtection="1">
      <alignment horizontal="center"/>
    </xf>
    <xf numFmtId="0" fontId="7" fillId="4" borderId="18" xfId="0" applyFont="1" applyFill="1" applyBorder="1" applyAlignment="1" applyProtection="1">
      <alignment horizontal="center"/>
      <protection locked="0"/>
    </xf>
    <xf numFmtId="7" fontId="7" fillId="0" borderId="18" xfId="0" applyNumberFormat="1" applyFont="1" applyBorder="1" applyAlignment="1" applyProtection="1">
      <alignment horizontal="right"/>
    </xf>
    <xf numFmtId="8" fontId="7" fillId="0" borderId="18" xfId="0" applyNumberFormat="1" applyFont="1" applyBorder="1" applyAlignment="1" applyProtection="1">
      <alignment horizontal="right"/>
    </xf>
    <xf numFmtId="8" fontId="7" fillId="0" borderId="66" xfId="0" applyNumberFormat="1" applyFont="1" applyFill="1" applyBorder="1" applyAlignment="1" applyProtection="1">
      <alignment horizontal="center"/>
    </xf>
    <xf numFmtId="8" fontId="7" fillId="0" borderId="67" xfId="0" applyNumberFormat="1" applyFont="1" applyFill="1" applyBorder="1" applyAlignment="1" applyProtection="1">
      <alignment horizontal="center"/>
    </xf>
    <xf numFmtId="0" fontId="7" fillId="0" borderId="68" xfId="0" applyFont="1" applyBorder="1" applyAlignment="1">
      <alignment horizontal="center"/>
    </xf>
    <xf numFmtId="0" fontId="8" fillId="3" borderId="0" xfId="0" applyFont="1" applyFill="1" applyBorder="1" applyProtection="1">
      <protection locked="0"/>
    </xf>
    <xf numFmtId="0" fontId="7" fillId="4" borderId="28" xfId="0" applyFont="1" applyFill="1" applyBorder="1" applyAlignment="1" applyProtection="1">
      <alignment horizontal="center"/>
      <protection locked="0"/>
    </xf>
    <xf numFmtId="7" fontId="7" fillId="0" borderId="28" xfId="0" applyNumberFormat="1" applyFont="1" applyBorder="1" applyAlignment="1" applyProtection="1">
      <alignment horizontal="center"/>
    </xf>
    <xf numFmtId="0" fontId="7" fillId="0" borderId="23" xfId="0" applyFont="1" applyBorder="1" applyAlignment="1">
      <alignment horizontal="center"/>
    </xf>
    <xf numFmtId="8" fontId="7" fillId="0" borderId="28" xfId="0" applyNumberFormat="1" applyFont="1" applyBorder="1" applyAlignment="1" applyProtection="1">
      <alignment horizontal="right"/>
    </xf>
    <xf numFmtId="7" fontId="7" fillId="0" borderId="24" xfId="0" applyNumberFormat="1" applyFont="1" applyBorder="1" applyAlignment="1" applyProtection="1">
      <alignment horizontal="center"/>
    </xf>
    <xf numFmtId="8" fontId="7" fillId="0" borderId="24" xfId="0" applyNumberFormat="1" applyFont="1" applyBorder="1" applyAlignment="1" applyProtection="1">
      <alignment horizontal="right"/>
    </xf>
    <xf numFmtId="8" fontId="7" fillId="0" borderId="69" xfId="0" applyNumberFormat="1" applyFont="1" applyFill="1" applyBorder="1" applyAlignment="1" applyProtection="1">
      <alignment horizontal="center"/>
    </xf>
    <xf numFmtId="8" fontId="7" fillId="0" borderId="6" xfId="0" applyNumberFormat="1" applyFont="1" applyFill="1" applyBorder="1" applyAlignment="1" applyProtection="1">
      <alignment horizontal="center"/>
    </xf>
    <xf numFmtId="0" fontId="7" fillId="0" borderId="70" xfId="0" applyFont="1" applyBorder="1" applyAlignment="1" applyProtection="1">
      <alignment horizontal="right"/>
      <protection locked="0"/>
    </xf>
    <xf numFmtId="7" fontId="7" fillId="0" borderId="50" xfId="0" applyNumberFormat="1" applyFont="1" applyBorder="1" applyAlignment="1" applyProtection="1">
      <alignment horizontal="center"/>
    </xf>
    <xf numFmtId="8" fontId="7" fillId="0" borderId="50" xfId="0" applyNumberFormat="1" applyFont="1" applyBorder="1" applyAlignment="1" applyProtection="1">
      <alignment horizontal="right"/>
    </xf>
    <xf numFmtId="0" fontId="4" fillId="0" borderId="27" xfId="0" applyFont="1" applyBorder="1" applyAlignment="1">
      <alignment horizontal="center"/>
    </xf>
    <xf numFmtId="0" fontId="4" fillId="0" borderId="0" xfId="0" applyFont="1" applyBorder="1" applyAlignment="1">
      <alignment horizontal="center"/>
    </xf>
    <xf numFmtId="0" fontId="4" fillId="0" borderId="11" xfId="0" applyFont="1" applyBorder="1" applyAlignment="1">
      <alignment horizontal="center"/>
    </xf>
    <xf numFmtId="164" fontId="1" fillId="4" borderId="16" xfId="0" applyNumberFormat="1" applyFont="1" applyFill="1" applyBorder="1" applyAlignment="1" applyProtection="1">
      <alignment horizontal="center"/>
      <protection locked="0"/>
    </xf>
    <xf numFmtId="164" fontId="1" fillId="4" borderId="23" xfId="0" applyNumberFormat="1" applyFont="1" applyFill="1" applyBorder="1" applyAlignment="1" applyProtection="1">
      <alignment horizontal="center"/>
      <protection locked="0"/>
    </xf>
    <xf numFmtId="164" fontId="7" fillId="0" borderId="37" xfId="0" applyNumberFormat="1" applyFont="1" applyBorder="1" applyAlignment="1" applyProtection="1">
      <alignment horizontal="right" vertical="center"/>
      <protection hidden="1"/>
    </xf>
    <xf numFmtId="164" fontId="7" fillId="0" borderId="39" xfId="0" applyNumberFormat="1" applyFont="1" applyBorder="1" applyAlignment="1" applyProtection="1">
      <alignment horizontal="right" vertical="center"/>
      <protection hidden="1"/>
    </xf>
    <xf numFmtId="164" fontId="8" fillId="2" borderId="3" xfId="0" applyNumberFormat="1" applyFont="1" applyFill="1" applyBorder="1" applyAlignment="1" applyProtection="1">
      <alignment horizontal="center" vertical="center"/>
      <protection locked="0"/>
    </xf>
    <xf numFmtId="164" fontId="8" fillId="2" borderId="4" xfId="0" applyNumberFormat="1" applyFont="1" applyFill="1" applyBorder="1" applyAlignment="1" applyProtection="1">
      <alignment horizontal="center" vertical="center"/>
      <protection locked="0"/>
    </xf>
    <xf numFmtId="0" fontId="7" fillId="0" borderId="5" xfId="0" applyFont="1" applyFill="1" applyBorder="1" applyAlignment="1">
      <alignment horizontal="center" vertical="center"/>
    </xf>
    <xf numFmtId="0" fontId="7" fillId="0" borderId="39" xfId="0" applyFont="1" applyFill="1" applyBorder="1" applyAlignment="1">
      <alignment horizontal="center" vertical="center"/>
    </xf>
    <xf numFmtId="49" fontId="8" fillId="2" borderId="59" xfId="0" applyNumberFormat="1" applyFont="1" applyFill="1" applyBorder="1" applyAlignment="1" applyProtection="1">
      <alignment horizontal="center" vertical="center"/>
      <protection locked="0"/>
    </xf>
    <xf numFmtId="49" fontId="8" fillId="2" borderId="52" xfId="0" applyNumberFormat="1" applyFont="1" applyFill="1" applyBorder="1" applyAlignment="1" applyProtection="1">
      <alignment horizontal="center" vertical="center"/>
      <protection locked="0"/>
    </xf>
    <xf numFmtId="164" fontId="7" fillId="2" borderId="37" xfId="0" applyNumberFormat="1" applyFont="1" applyFill="1" applyBorder="1" applyAlignment="1" applyProtection="1">
      <alignment vertical="center"/>
      <protection locked="0"/>
    </xf>
    <xf numFmtId="164" fontId="7" fillId="2" borderId="39" xfId="0" applyNumberFormat="1" applyFont="1" applyFill="1" applyBorder="1" applyAlignment="1" applyProtection="1">
      <alignment vertical="center"/>
      <protection locked="0"/>
    </xf>
    <xf numFmtId="0" fontId="3" fillId="4" borderId="16" xfId="0" applyFont="1" applyFill="1" applyBorder="1" applyAlignment="1" applyProtection="1">
      <alignment horizontal="center"/>
      <protection locked="0"/>
    </xf>
    <xf numFmtId="0" fontId="3" fillId="4" borderId="23" xfId="0" applyFont="1" applyFill="1" applyBorder="1" applyAlignment="1" applyProtection="1">
      <alignment horizontal="center"/>
      <protection locked="0"/>
    </xf>
    <xf numFmtId="0" fontId="1" fillId="0" borderId="16" xfId="0" applyFont="1" applyBorder="1" applyAlignment="1" applyProtection="1">
      <alignment horizontal="right"/>
    </xf>
  </cellXfs>
  <cellStyles count="3">
    <cellStyle name="Comma 2" xfId="2" xr:uid="{00000000-0005-0000-0000-000001000000}"/>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8"/>
  <sheetViews>
    <sheetView workbookViewId="0">
      <selection activeCell="A6" sqref="A6"/>
    </sheetView>
  </sheetViews>
  <sheetFormatPr defaultRowHeight="12.75" x14ac:dyDescent="0.2"/>
  <cols>
    <col min="1" max="1" width="100.5703125" style="45" customWidth="1"/>
  </cols>
  <sheetData>
    <row r="1" spans="1:1" x14ac:dyDescent="0.2">
      <c r="A1" s="269" t="s">
        <v>274</v>
      </c>
    </row>
    <row r="2" spans="1:1" x14ac:dyDescent="0.2">
      <c r="A2" s="269" t="s">
        <v>150</v>
      </c>
    </row>
    <row r="3" spans="1:1" x14ac:dyDescent="0.2">
      <c r="A3" s="269" t="s">
        <v>151</v>
      </c>
    </row>
    <row r="4" spans="1:1" x14ac:dyDescent="0.2">
      <c r="A4" s="270" t="s">
        <v>339</v>
      </c>
    </row>
    <row r="5" spans="1:1" ht="13.5" thickBot="1" x14ac:dyDescent="0.25">
      <c r="A5" s="270" t="s">
        <v>329</v>
      </c>
    </row>
    <row r="6" spans="1:1" ht="68.25" customHeight="1" x14ac:dyDescent="0.2">
      <c r="A6" s="408" t="s">
        <v>372</v>
      </c>
    </row>
    <row r="7" spans="1:1" ht="69.75" customHeight="1" x14ac:dyDescent="0.2">
      <c r="A7" s="409" t="s">
        <v>331</v>
      </c>
    </row>
    <row r="8" spans="1:1" ht="6" customHeight="1" x14ac:dyDescent="0.2">
      <c r="A8" s="410"/>
    </row>
    <row r="9" spans="1:1" ht="45.75" customHeight="1" x14ac:dyDescent="0.2">
      <c r="A9" s="409" t="s">
        <v>332</v>
      </c>
    </row>
    <row r="10" spans="1:1" ht="6.75" customHeight="1" x14ac:dyDescent="0.2">
      <c r="A10" s="411"/>
    </row>
    <row r="11" spans="1:1" ht="41.25" customHeight="1" x14ac:dyDescent="0.2">
      <c r="A11" s="412" t="s">
        <v>285</v>
      </c>
    </row>
    <row r="12" spans="1:1" ht="5.25" customHeight="1" x14ac:dyDescent="0.2">
      <c r="A12" s="410"/>
    </row>
    <row r="13" spans="1:1" ht="130.5" customHeight="1" x14ac:dyDescent="0.2">
      <c r="A13" s="413" t="s">
        <v>337</v>
      </c>
    </row>
    <row r="14" spans="1:1" ht="35.25" customHeight="1" x14ac:dyDescent="0.35">
      <c r="A14" s="414" t="s">
        <v>338</v>
      </c>
    </row>
    <row r="15" spans="1:1" s="389" customFormat="1" ht="57" customHeight="1" x14ac:dyDescent="0.2">
      <c r="A15" s="271"/>
    </row>
    <row r="16" spans="1:1" x14ac:dyDescent="0.2">
      <c r="A16" s="80"/>
    </row>
    <row r="17" spans="1:1" x14ac:dyDescent="0.2">
      <c r="A17" s="81"/>
    </row>
    <row r="18" spans="1:1" ht="63" customHeight="1" x14ac:dyDescent="0.2">
      <c r="A18" s="227"/>
    </row>
    <row r="19" spans="1:1" x14ac:dyDescent="0.2">
      <c r="A19" s="43"/>
    </row>
    <row r="20" spans="1:1" x14ac:dyDescent="0.2">
      <c r="A20" s="226"/>
    </row>
    <row r="21" spans="1:1" x14ac:dyDescent="0.2">
      <c r="A21" s="43"/>
    </row>
    <row r="22" spans="1:1" x14ac:dyDescent="0.2">
      <c r="A22" s="43"/>
    </row>
    <row r="23" spans="1:1" x14ac:dyDescent="0.2">
      <c r="A23" s="43"/>
    </row>
    <row r="24" spans="1:1" x14ac:dyDescent="0.2">
      <c r="A24" s="44"/>
    </row>
    <row r="25" spans="1:1" x14ac:dyDescent="0.2">
      <c r="A25" s="43"/>
    </row>
    <row r="26" spans="1:1" x14ac:dyDescent="0.2">
      <c r="A26" s="197"/>
    </row>
    <row r="27" spans="1:1" x14ac:dyDescent="0.2">
      <c r="A27" s="43"/>
    </row>
    <row r="28" spans="1:1" x14ac:dyDescent="0.2">
      <c r="A28" s="44"/>
    </row>
    <row r="29" spans="1:1" x14ac:dyDescent="0.2">
      <c r="A29" s="43"/>
    </row>
    <row r="30" spans="1:1" x14ac:dyDescent="0.2">
      <c r="A30" s="44"/>
    </row>
    <row r="31" spans="1:1" x14ac:dyDescent="0.2">
      <c r="A31" s="43"/>
    </row>
    <row r="32" spans="1:1" x14ac:dyDescent="0.2">
      <c r="A32" s="44"/>
    </row>
    <row r="33" spans="1:1" x14ac:dyDescent="0.2">
      <c r="A33" s="43"/>
    </row>
    <row r="34" spans="1:1" x14ac:dyDescent="0.2">
      <c r="A34" s="43"/>
    </row>
    <row r="35" spans="1:1" x14ac:dyDescent="0.2">
      <c r="A35" s="43"/>
    </row>
    <row r="36" spans="1:1" ht="78" customHeight="1" x14ac:dyDescent="0.2">
      <c r="A36" s="81"/>
    </row>
    <row r="37" spans="1:1" x14ac:dyDescent="0.2">
      <c r="A37" s="43"/>
    </row>
    <row r="38" spans="1:1" x14ac:dyDescent="0.2">
      <c r="A38" s="79"/>
    </row>
    <row r="68" ht="63" customHeight="1" x14ac:dyDescent="0.2"/>
  </sheetData>
  <phoneticPr fontId="0" type="noConversion"/>
  <pageMargins left="0.75" right="0.75" top="1" bottom="1" header="0.5" footer="0.5"/>
  <pageSetup orientation="portrait" horizontalDpi="4294967292"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6"/>
  <sheetViews>
    <sheetView workbookViewId="0">
      <selection activeCell="E10" sqref="E10"/>
    </sheetView>
  </sheetViews>
  <sheetFormatPr defaultRowHeight="12.75" x14ac:dyDescent="0.2"/>
  <cols>
    <col min="1" max="1" width="11.42578125" customWidth="1"/>
    <col min="2" max="2" width="11.5703125" customWidth="1"/>
    <col min="3" max="3" width="11.42578125" customWidth="1"/>
    <col min="4" max="4" width="5" customWidth="1"/>
    <col min="5" max="5" width="17.140625" customWidth="1"/>
    <col min="6" max="6" width="16.28515625" style="12" customWidth="1"/>
    <col min="7" max="7" width="16.5703125" style="12" customWidth="1"/>
  </cols>
  <sheetData>
    <row r="1" spans="1:7" ht="13.5" thickBot="1" x14ac:dyDescent="0.25">
      <c r="A1" s="24"/>
      <c r="B1" s="25"/>
      <c r="C1" s="25"/>
      <c r="D1" s="25"/>
      <c r="E1" s="25"/>
      <c r="F1" s="387" t="s">
        <v>330</v>
      </c>
      <c r="G1" s="388">
        <v>44105</v>
      </c>
    </row>
    <row r="2" spans="1:7" ht="23.25" x14ac:dyDescent="0.35">
      <c r="A2" s="462" t="s">
        <v>286</v>
      </c>
      <c r="B2" s="463"/>
      <c r="C2" s="463"/>
      <c r="D2" s="463"/>
      <c r="E2" s="463"/>
      <c r="F2" s="463"/>
      <c r="G2" s="464"/>
    </row>
    <row r="3" spans="1:7" x14ac:dyDescent="0.2">
      <c r="A3" s="282"/>
      <c r="B3" s="13"/>
      <c r="C3" s="13"/>
      <c r="D3" s="13"/>
      <c r="E3" s="13"/>
      <c r="F3" s="22"/>
      <c r="G3" s="33"/>
    </row>
    <row r="4" spans="1:7" x14ac:dyDescent="0.2">
      <c r="A4" s="282"/>
      <c r="B4" s="13"/>
      <c r="C4" s="13"/>
      <c r="D4" s="13"/>
      <c r="E4" s="13"/>
      <c r="F4" s="22"/>
      <c r="G4" s="33"/>
    </row>
    <row r="5" spans="1:7" x14ac:dyDescent="0.2">
      <c r="A5" s="282"/>
      <c r="B5" s="13"/>
      <c r="C5" s="13"/>
      <c r="D5" s="13"/>
      <c r="E5" s="13"/>
      <c r="F5" s="22"/>
      <c r="G5" s="33"/>
    </row>
    <row r="6" spans="1:7" ht="13.5" thickBot="1" x14ac:dyDescent="0.25">
      <c r="A6" s="283" t="s">
        <v>3</v>
      </c>
      <c r="B6" s="281" t="s">
        <v>336</v>
      </c>
      <c r="C6" s="13"/>
      <c r="D6" s="13"/>
      <c r="E6" s="39" t="s">
        <v>52</v>
      </c>
      <c r="F6" s="465" t="s">
        <v>275</v>
      </c>
      <c r="G6" s="466"/>
    </row>
    <row r="7" spans="1:7" x14ac:dyDescent="0.2">
      <c r="A7" s="282"/>
      <c r="B7" s="13"/>
      <c r="C7" s="13"/>
      <c r="D7" s="13"/>
      <c r="E7" s="13"/>
      <c r="F7" s="22"/>
      <c r="G7" s="33"/>
    </row>
    <row r="8" spans="1:7" x14ac:dyDescent="0.2">
      <c r="A8" s="282"/>
      <c r="B8" s="13"/>
      <c r="C8" s="13"/>
      <c r="D8" s="13"/>
      <c r="E8" s="13"/>
      <c r="F8" s="22"/>
      <c r="G8" s="33"/>
    </row>
    <row r="9" spans="1:7" ht="13.5" thickBot="1" x14ac:dyDescent="0.25">
      <c r="A9" s="284" t="s">
        <v>140</v>
      </c>
      <c r="B9" s="13"/>
      <c r="C9" s="280">
        <v>44105</v>
      </c>
      <c r="D9" s="38" t="s">
        <v>102</v>
      </c>
      <c r="E9" s="280">
        <v>44135</v>
      </c>
      <c r="F9" s="22"/>
      <c r="G9" s="33"/>
    </row>
    <row r="10" spans="1:7" x14ac:dyDescent="0.2">
      <c r="A10" s="24"/>
      <c r="B10" s="25"/>
      <c r="C10" s="26"/>
      <c r="D10" s="27"/>
      <c r="E10" s="273"/>
      <c r="F10" s="28"/>
      <c r="G10" s="42"/>
    </row>
    <row r="11" spans="1:7" x14ac:dyDescent="0.2">
      <c r="A11" s="35" t="s">
        <v>101</v>
      </c>
      <c r="B11" s="14"/>
      <c r="C11" s="14"/>
      <c r="D11" s="14"/>
      <c r="E11" s="14"/>
      <c r="F11" s="22"/>
      <c r="G11" s="40">
        <v>5000000</v>
      </c>
    </row>
    <row r="12" spans="1:7" x14ac:dyDescent="0.2">
      <c r="A12" s="20"/>
      <c r="B12" s="15"/>
      <c r="C12" s="15"/>
      <c r="D12" s="15"/>
      <c r="E12" s="15"/>
      <c r="F12" s="23"/>
      <c r="G12" s="33"/>
    </row>
    <row r="13" spans="1:7" x14ac:dyDescent="0.2">
      <c r="A13" s="20" t="s">
        <v>230</v>
      </c>
      <c r="B13" s="15"/>
      <c r="C13" s="15"/>
      <c r="D13" s="15"/>
      <c r="E13" s="15"/>
      <c r="F13" s="16">
        <f>'Daily Summary'!C42</f>
        <v>0</v>
      </c>
      <c r="G13" s="21"/>
    </row>
    <row r="14" spans="1:7" x14ac:dyDescent="0.2">
      <c r="A14" s="20" t="s">
        <v>231</v>
      </c>
      <c r="B14" s="15"/>
      <c r="C14" s="15"/>
      <c r="D14" s="15"/>
      <c r="E14" s="15"/>
      <c r="F14" s="16">
        <f>'Daily Summary'!D42</f>
        <v>0</v>
      </c>
      <c r="G14" s="21"/>
    </row>
    <row r="15" spans="1:7" x14ac:dyDescent="0.2">
      <c r="A15" s="20" t="s">
        <v>232</v>
      </c>
      <c r="B15" s="15"/>
      <c r="C15" s="15"/>
      <c r="D15" s="15"/>
      <c r="E15" s="15"/>
      <c r="F15" s="16">
        <f>'Daily Summary'!E42</f>
        <v>0</v>
      </c>
      <c r="G15" s="33"/>
    </row>
    <row r="16" spans="1:7" x14ac:dyDescent="0.2">
      <c r="A16" s="20" t="s">
        <v>233</v>
      </c>
      <c r="B16" s="15"/>
      <c r="C16" s="15"/>
      <c r="D16" s="15"/>
      <c r="E16" s="15"/>
      <c r="F16" s="16">
        <f>'Daily Summary'!F42</f>
        <v>0</v>
      </c>
      <c r="G16" s="21"/>
    </row>
    <row r="17" spans="1:8" x14ac:dyDescent="0.2">
      <c r="A17" s="20" t="s">
        <v>234</v>
      </c>
      <c r="B17" s="15"/>
      <c r="C17" s="15"/>
      <c r="D17" s="15"/>
      <c r="E17" s="15"/>
      <c r="F17" s="16">
        <f>'Daily Summary'!G42</f>
        <v>0</v>
      </c>
      <c r="G17" s="21"/>
    </row>
    <row r="18" spans="1:8" x14ac:dyDescent="0.2">
      <c r="A18" s="20" t="s">
        <v>254</v>
      </c>
      <c r="B18" s="15"/>
      <c r="C18" s="15"/>
      <c r="D18" s="15"/>
      <c r="E18" s="15"/>
      <c r="F18" s="16">
        <f>'Daily Summary'!H42</f>
        <v>0</v>
      </c>
      <c r="G18" s="33"/>
    </row>
    <row r="19" spans="1:8" x14ac:dyDescent="0.2">
      <c r="A19" s="20" t="s">
        <v>235</v>
      </c>
      <c r="B19" s="15"/>
      <c r="C19" s="15"/>
      <c r="D19" s="15"/>
      <c r="E19" s="15"/>
      <c r="F19" s="16">
        <f>'Daily Summary'!I42</f>
        <v>0</v>
      </c>
      <c r="G19" s="21"/>
    </row>
    <row r="20" spans="1:8" x14ac:dyDescent="0.2">
      <c r="A20" s="285" t="s">
        <v>157</v>
      </c>
      <c r="B20" s="150"/>
      <c r="C20" s="150"/>
      <c r="D20" s="150"/>
      <c r="E20" s="150"/>
      <c r="F20" s="151">
        <f>SUM(F13:F19)</f>
        <v>0</v>
      </c>
      <c r="G20" s="21"/>
    </row>
    <row r="21" spans="1:8" x14ac:dyDescent="0.2">
      <c r="A21" s="20"/>
      <c r="B21" s="15"/>
      <c r="C21" s="15"/>
      <c r="D21" s="15"/>
      <c r="E21" s="15"/>
      <c r="F21" s="16"/>
      <c r="G21" s="21"/>
    </row>
    <row r="22" spans="1:8" x14ac:dyDescent="0.2">
      <c r="A22" s="20" t="s">
        <v>236</v>
      </c>
      <c r="B22" s="15"/>
      <c r="C22" s="15"/>
      <c r="D22" s="15"/>
      <c r="E22" s="15"/>
      <c r="F22" s="16">
        <f>'Daily Summary'!K42</f>
        <v>0</v>
      </c>
      <c r="G22" s="33"/>
    </row>
    <row r="23" spans="1:8" x14ac:dyDescent="0.2">
      <c r="A23" s="20" t="s">
        <v>237</v>
      </c>
      <c r="B23" s="15"/>
      <c r="C23" s="15"/>
      <c r="D23" s="15"/>
      <c r="E23" s="15"/>
      <c r="F23" s="16">
        <f>'Daily Summary'!L42</f>
        <v>0</v>
      </c>
      <c r="G23" s="21"/>
    </row>
    <row r="24" spans="1:8" x14ac:dyDescent="0.2">
      <c r="A24" s="108" t="s">
        <v>238</v>
      </c>
      <c r="B24" s="14"/>
      <c r="C24" s="14"/>
      <c r="D24" s="14"/>
      <c r="E24" s="14"/>
      <c r="F24" s="16">
        <f>'Daily Summary'!M42</f>
        <v>0</v>
      </c>
      <c r="G24" s="109"/>
    </row>
    <row r="25" spans="1:8" x14ac:dyDescent="0.2">
      <c r="A25" s="108" t="s">
        <v>239</v>
      </c>
      <c r="B25" s="14"/>
      <c r="C25" s="14"/>
      <c r="D25" s="14"/>
      <c r="E25" s="14"/>
      <c r="F25" s="16">
        <f>'Daily Summary'!N42</f>
        <v>0</v>
      </c>
      <c r="G25" s="109"/>
    </row>
    <row r="26" spans="1:8" x14ac:dyDescent="0.2">
      <c r="A26" s="108" t="s">
        <v>240</v>
      </c>
      <c r="B26" s="14"/>
      <c r="C26" s="14"/>
      <c r="D26" s="14"/>
      <c r="E26" s="14"/>
      <c r="F26" s="16">
        <f>'Daily Summary'!O42</f>
        <v>0</v>
      </c>
      <c r="G26" s="109"/>
    </row>
    <row r="27" spans="1:8" x14ac:dyDescent="0.2">
      <c r="A27" s="108" t="s">
        <v>241</v>
      </c>
      <c r="B27" s="46"/>
      <c r="C27" s="46"/>
      <c r="D27" s="46"/>
      <c r="E27" s="46"/>
      <c r="F27" s="16">
        <f>'Daily Summary'!P42</f>
        <v>0</v>
      </c>
      <c r="G27" s="60"/>
    </row>
    <row r="28" spans="1:8" x14ac:dyDescent="0.2">
      <c r="A28" s="20" t="s">
        <v>242</v>
      </c>
      <c r="B28" s="49"/>
      <c r="C28" s="49"/>
      <c r="D28" s="49"/>
      <c r="E28" s="49"/>
      <c r="F28" s="16">
        <f>'Daily Summary'!Q42</f>
        <v>0</v>
      </c>
      <c r="G28" s="47"/>
      <c r="H28" s="48"/>
    </row>
    <row r="29" spans="1:8" x14ac:dyDescent="0.2">
      <c r="A29" s="20" t="s">
        <v>243</v>
      </c>
      <c r="B29" s="49"/>
      <c r="C29" s="49"/>
      <c r="D29" s="49"/>
      <c r="E29" s="49"/>
      <c r="F29" s="16">
        <f>'Daily Summary'!R42</f>
        <v>0</v>
      </c>
      <c r="G29" s="47"/>
      <c r="H29" s="48"/>
    </row>
    <row r="30" spans="1:8" x14ac:dyDescent="0.2">
      <c r="A30" s="285" t="s">
        <v>153</v>
      </c>
      <c r="B30" s="150"/>
      <c r="C30" s="150"/>
      <c r="D30" s="150"/>
      <c r="E30" s="150"/>
      <c r="F30" s="151">
        <f>SUM(F22:F29)</f>
        <v>0</v>
      </c>
      <c r="G30" s="21"/>
      <c r="H30" s="48"/>
    </row>
    <row r="31" spans="1:8" x14ac:dyDescent="0.2">
      <c r="A31" s="20"/>
      <c r="B31" s="15"/>
      <c r="C31" s="15"/>
      <c r="D31" s="15"/>
      <c r="E31" s="15"/>
      <c r="F31" s="16"/>
      <c r="G31" s="21"/>
    </row>
    <row r="32" spans="1:8" x14ac:dyDescent="0.2">
      <c r="A32" s="37" t="s">
        <v>158</v>
      </c>
      <c r="B32" s="31"/>
      <c r="C32" s="31"/>
      <c r="D32" s="31"/>
      <c r="E32" s="31"/>
      <c r="F32" s="32"/>
      <c r="G32" s="36">
        <f>F20+F30</f>
        <v>0</v>
      </c>
    </row>
    <row r="33" spans="1:7" ht="13.5" thickBot="1" x14ac:dyDescent="0.25">
      <c r="A33" s="61" t="s">
        <v>159</v>
      </c>
      <c r="B33" s="62"/>
      <c r="C33" s="62"/>
      <c r="D33" s="62"/>
      <c r="E33" s="62"/>
      <c r="F33" s="63"/>
      <c r="G33" s="64">
        <f>G11-F30</f>
        <v>5000000</v>
      </c>
    </row>
    <row r="34" spans="1:7" x14ac:dyDescent="0.2">
      <c r="A34" s="24"/>
      <c r="B34" s="25"/>
      <c r="C34" s="25"/>
      <c r="D34" s="25"/>
      <c r="E34" s="25"/>
      <c r="F34" s="28"/>
      <c r="G34" s="42"/>
    </row>
    <row r="35" spans="1:7" ht="13.5" thickBot="1" x14ac:dyDescent="0.25">
      <c r="A35" s="284" t="s">
        <v>139</v>
      </c>
      <c r="B35" s="13"/>
      <c r="C35" s="13"/>
      <c r="D35" s="13"/>
      <c r="E35" s="13"/>
      <c r="F35" s="22"/>
      <c r="G35" s="33"/>
    </row>
    <row r="36" spans="1:7" x14ac:dyDescent="0.2">
      <c r="A36" s="18" t="s">
        <v>160</v>
      </c>
      <c r="B36" s="19"/>
      <c r="C36" s="19"/>
      <c r="D36" s="19"/>
      <c r="E36" s="19"/>
      <c r="F36" s="65">
        <f>SUM(F30)</f>
        <v>0</v>
      </c>
      <c r="G36" s="42"/>
    </row>
    <row r="37" spans="1:7" x14ac:dyDescent="0.2">
      <c r="A37" s="20" t="s">
        <v>142</v>
      </c>
      <c r="B37" s="15"/>
      <c r="C37" s="15"/>
      <c r="D37" s="15"/>
      <c r="E37" s="15"/>
      <c r="F37" s="41">
        <v>1</v>
      </c>
      <c r="G37" s="33"/>
    </row>
    <row r="38" spans="1:7" x14ac:dyDescent="0.2">
      <c r="A38" s="20" t="s">
        <v>157</v>
      </c>
      <c r="B38" s="15"/>
      <c r="C38" s="15"/>
      <c r="D38" s="15"/>
      <c r="E38" s="15"/>
      <c r="F38" s="66">
        <f>F20</f>
        <v>0</v>
      </c>
      <c r="G38" s="21"/>
    </row>
    <row r="39" spans="1:7" x14ac:dyDescent="0.2">
      <c r="A39" s="30" t="s">
        <v>161</v>
      </c>
      <c r="B39" s="31"/>
      <c r="C39" s="31"/>
      <c r="D39" s="31"/>
      <c r="E39" s="31"/>
      <c r="F39" s="67">
        <v>1</v>
      </c>
      <c r="G39" s="34"/>
    </row>
    <row r="40" spans="1:7" x14ac:dyDescent="0.2">
      <c r="A40" s="30" t="s">
        <v>162</v>
      </c>
      <c r="B40" s="31"/>
      <c r="C40" s="31"/>
      <c r="D40" s="31"/>
      <c r="E40" s="31"/>
      <c r="F40" s="67">
        <v>30</v>
      </c>
      <c r="G40" s="34"/>
    </row>
    <row r="41" spans="1:7" ht="13.5" thickBot="1" x14ac:dyDescent="0.25">
      <c r="A41" s="61" t="s">
        <v>163</v>
      </c>
      <c r="B41" s="62"/>
      <c r="C41" s="62"/>
      <c r="D41" s="62"/>
      <c r="E41" s="62"/>
      <c r="F41" s="63"/>
      <c r="G41" s="64">
        <f>F36/F37</f>
        <v>0</v>
      </c>
    </row>
    <row r="42" spans="1:7" ht="13.5" thickBot="1" x14ac:dyDescent="0.25">
      <c r="A42" s="223" t="s">
        <v>255</v>
      </c>
      <c r="B42" s="224"/>
      <c r="C42" s="224"/>
      <c r="D42" s="224"/>
      <c r="E42" s="224"/>
      <c r="F42" s="225"/>
      <c r="G42" s="64">
        <f>F38/F39</f>
        <v>0</v>
      </c>
    </row>
    <row r="43" spans="1:7" ht="13.5" thickBot="1" x14ac:dyDescent="0.25">
      <c r="A43" s="68" t="s">
        <v>256</v>
      </c>
      <c r="B43" s="69"/>
      <c r="C43" s="69"/>
      <c r="D43" s="69"/>
      <c r="E43" s="69"/>
      <c r="F43" s="70"/>
      <c r="G43" s="64">
        <f>(G41+G42)</f>
        <v>0</v>
      </c>
    </row>
    <row r="44" spans="1:7" ht="13.5" thickBot="1" x14ac:dyDescent="0.25">
      <c r="A44" s="282"/>
      <c r="B44" s="13"/>
      <c r="C44" s="13"/>
      <c r="D44" s="13"/>
      <c r="E44" s="13"/>
      <c r="F44" s="22"/>
      <c r="G44" s="33"/>
    </row>
    <row r="45" spans="1:7" x14ac:dyDescent="0.2">
      <c r="A45" s="71" t="s">
        <v>143</v>
      </c>
      <c r="B45" s="72"/>
      <c r="C45" s="72"/>
      <c r="D45" s="72"/>
      <c r="E45" s="72"/>
      <c r="F45" s="73"/>
      <c r="G45" s="74">
        <f>G43*F40</f>
        <v>0</v>
      </c>
    </row>
    <row r="46" spans="1:7" ht="13.5" thickBot="1" x14ac:dyDescent="0.25">
      <c r="A46" s="75" t="s">
        <v>257</v>
      </c>
      <c r="B46" s="76"/>
      <c r="C46" s="76"/>
      <c r="D46" s="76"/>
      <c r="E46" s="76"/>
      <c r="F46" s="77"/>
      <c r="G46" s="78"/>
    </row>
  </sheetData>
  <mergeCells count="2">
    <mergeCell ref="A2:G2"/>
    <mergeCell ref="F6:G6"/>
  </mergeCells>
  <phoneticPr fontId="0" type="noConversion"/>
  <printOptions horizontalCentered="1"/>
  <pageMargins left="0.5" right="0.5" top="1" bottom="1" header="0.5" footer="0.5"/>
  <pageSetup orientation="portrait" horizontalDpi="4294967293"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3"/>
  <sheetViews>
    <sheetView showGridLines="0" workbookViewId="0">
      <selection activeCell="G24" sqref="G24"/>
    </sheetView>
  </sheetViews>
  <sheetFormatPr defaultColWidth="9.140625" defaultRowHeight="10.5" x14ac:dyDescent="0.2"/>
  <cols>
    <col min="1" max="1" width="5.85546875" style="306" customWidth="1"/>
    <col min="2" max="2" width="7.42578125" style="307" customWidth="1"/>
    <col min="3" max="3" width="12" style="287" customWidth="1"/>
    <col min="4" max="4" width="12.5703125" style="287" customWidth="1"/>
    <col min="5" max="5" width="12.42578125" style="287" customWidth="1"/>
    <col min="6" max="6" width="13.42578125" style="287" customWidth="1"/>
    <col min="7" max="7" width="11.85546875" style="287" customWidth="1"/>
    <col min="8" max="8" width="12.28515625" style="287" customWidth="1"/>
    <col min="9" max="9" width="12.5703125" style="287" customWidth="1"/>
    <col min="10" max="10" width="10.7109375" style="287" customWidth="1"/>
    <col min="11" max="11" width="13.7109375" style="287" customWidth="1"/>
    <col min="12" max="12" width="12.5703125" style="287" customWidth="1"/>
    <col min="13" max="13" width="12.42578125" style="287" customWidth="1"/>
    <col min="14" max="14" width="12.85546875" style="287" customWidth="1"/>
    <col min="15" max="15" width="12" style="287" customWidth="1"/>
    <col min="16" max="16" width="11.7109375" style="287" customWidth="1"/>
    <col min="17" max="17" width="11.85546875" style="287" customWidth="1"/>
    <col min="18" max="18" width="13.28515625" style="287" customWidth="1"/>
    <col min="19" max="20" width="14.42578125" style="287" customWidth="1"/>
    <col min="21" max="16384" width="9.140625" style="287"/>
  </cols>
  <sheetData>
    <row r="1" spans="1:20" ht="13.5" customHeight="1" thickBot="1" x14ac:dyDescent="0.25">
      <c r="A1" s="469" t="str">
        <f>Project_Summary!F6</f>
        <v>F/V Timothy Eastman</v>
      </c>
      <c r="B1" s="470"/>
      <c r="C1" s="470"/>
      <c r="D1" s="309"/>
      <c r="E1" s="309"/>
      <c r="F1" s="309"/>
      <c r="G1" s="309"/>
      <c r="H1" s="309"/>
      <c r="I1" s="309"/>
      <c r="J1" s="309"/>
      <c r="K1" s="286"/>
      <c r="L1" s="286"/>
      <c r="M1" s="286"/>
      <c r="N1" s="286"/>
      <c r="O1" s="286"/>
      <c r="P1" s="310"/>
      <c r="Q1" s="310"/>
      <c r="R1" s="311" t="s">
        <v>141</v>
      </c>
      <c r="S1" s="310"/>
      <c r="T1" s="312"/>
    </row>
    <row r="2" spans="1:20" ht="13.5" customHeight="1" thickBot="1" x14ac:dyDescent="0.25">
      <c r="A2" s="471" t="s">
        <v>167</v>
      </c>
      <c r="B2" s="472"/>
      <c r="C2" s="288">
        <f>Project_Summary!C9</f>
        <v>44105</v>
      </c>
      <c r="D2" s="313" t="s">
        <v>97</v>
      </c>
      <c r="E2" s="313"/>
      <c r="F2" s="288">
        <f>Project_Summary!E9</f>
        <v>44135</v>
      </c>
      <c r="G2" s="314"/>
      <c r="H2" s="314"/>
      <c r="I2" s="315" t="s">
        <v>3</v>
      </c>
      <c r="J2" s="473" t="str">
        <f>Project_Summary!B6</f>
        <v>S20003</v>
      </c>
      <c r="K2" s="474"/>
      <c r="L2" s="289"/>
      <c r="M2" s="289"/>
      <c r="N2" s="290" t="s">
        <v>208</v>
      </c>
      <c r="O2" s="291"/>
      <c r="P2" s="292">
        <f ca="1">NOW()</f>
        <v>44327.488727777774</v>
      </c>
      <c r="Q2" s="292"/>
      <c r="R2" s="293" t="s">
        <v>209</v>
      </c>
      <c r="S2" s="292"/>
      <c r="T2" s="294">
        <f ca="1">NOW()</f>
        <v>44327.488727777774</v>
      </c>
    </row>
    <row r="3" spans="1:20" ht="12.75" customHeight="1" x14ac:dyDescent="0.2">
      <c r="A3" s="295"/>
      <c r="B3" s="316"/>
      <c r="C3" s="317"/>
      <c r="D3" s="317"/>
      <c r="E3" s="317"/>
      <c r="F3" s="317"/>
      <c r="G3" s="318"/>
      <c r="H3" s="318"/>
      <c r="I3" s="319" t="s">
        <v>61</v>
      </c>
      <c r="J3" s="475">
        <f>Project_Summary!G11</f>
        <v>5000000</v>
      </c>
      <c r="K3" s="476"/>
      <c r="L3" s="296"/>
      <c r="M3" s="296"/>
      <c r="N3" s="296"/>
      <c r="O3" s="296"/>
      <c r="P3" s="320"/>
      <c r="Q3" s="320"/>
      <c r="R3" s="320"/>
      <c r="S3" s="320"/>
      <c r="T3" s="321"/>
    </row>
    <row r="4" spans="1:20" ht="12.75" customHeight="1" x14ac:dyDescent="0.2">
      <c r="A4" s="295"/>
      <c r="B4" s="316"/>
      <c r="C4" s="317"/>
      <c r="D4" s="317"/>
      <c r="E4" s="317"/>
      <c r="F4" s="317"/>
      <c r="G4" s="318"/>
      <c r="H4" s="318"/>
      <c r="I4" s="319" t="s">
        <v>96</v>
      </c>
      <c r="J4" s="475">
        <f>SUM(K10:R10)</f>
        <v>0</v>
      </c>
      <c r="K4" s="476"/>
      <c r="L4" s="296"/>
      <c r="M4" s="296"/>
      <c r="N4" s="296"/>
      <c r="O4" s="296"/>
      <c r="P4" s="322"/>
      <c r="Q4" s="322"/>
      <c r="R4" s="323"/>
      <c r="S4" s="322"/>
      <c r="T4" s="324"/>
    </row>
    <row r="5" spans="1:20" ht="12.75" customHeight="1" x14ac:dyDescent="0.2">
      <c r="A5" s="295"/>
      <c r="B5" s="316"/>
      <c r="C5" s="317"/>
      <c r="D5" s="317"/>
      <c r="E5" s="317"/>
      <c r="F5" s="317"/>
      <c r="G5" s="318"/>
      <c r="H5" s="318"/>
      <c r="I5" s="319" t="s">
        <v>95</v>
      </c>
      <c r="J5" s="467">
        <f>SUM(K11:R41)</f>
        <v>0</v>
      </c>
      <c r="K5" s="468"/>
      <c r="L5" s="296"/>
      <c r="M5" s="296"/>
      <c r="N5" s="296"/>
      <c r="O5" s="296"/>
      <c r="P5" s="322"/>
      <c r="Q5" s="322"/>
      <c r="R5" s="322"/>
      <c r="S5" s="322"/>
      <c r="T5" s="324"/>
    </row>
    <row r="6" spans="1:20" ht="12.75" customHeight="1" x14ac:dyDescent="0.2">
      <c r="A6" s="295"/>
      <c r="B6" s="316"/>
      <c r="C6" s="317"/>
      <c r="D6" s="317"/>
      <c r="E6" s="317"/>
      <c r="F6" s="317"/>
      <c r="G6" s="318"/>
      <c r="H6" s="318"/>
      <c r="I6" s="319" t="s">
        <v>62</v>
      </c>
      <c r="J6" s="467">
        <f>J3-J4-J5</f>
        <v>5000000</v>
      </c>
      <c r="K6" s="468"/>
      <c r="L6" s="296"/>
      <c r="M6" s="296"/>
      <c r="N6" s="296"/>
      <c r="O6" s="296"/>
      <c r="P6" s="322"/>
      <c r="Q6" s="322"/>
      <c r="R6" s="322"/>
      <c r="S6" s="322"/>
      <c r="T6" s="324"/>
    </row>
    <row r="7" spans="1:20" x14ac:dyDescent="0.2">
      <c r="A7" s="295"/>
      <c r="B7" s="316"/>
      <c r="C7" s="325"/>
      <c r="D7" s="325"/>
      <c r="E7" s="325"/>
      <c r="F7" s="325"/>
      <c r="G7" s="325"/>
      <c r="H7" s="325"/>
      <c r="I7" s="325"/>
      <c r="J7" s="325"/>
      <c r="K7" s="325"/>
      <c r="L7" s="325"/>
      <c r="M7" s="325"/>
      <c r="N7" s="325"/>
      <c r="O7" s="325"/>
      <c r="P7" s="325"/>
      <c r="Q7" s="325"/>
      <c r="R7" s="325"/>
      <c r="S7" s="325"/>
      <c r="T7" s="326"/>
    </row>
    <row r="8" spans="1:20" x14ac:dyDescent="0.2">
      <c r="A8" s="297" t="s">
        <v>107</v>
      </c>
      <c r="B8" s="327" t="s">
        <v>63</v>
      </c>
      <c r="C8" s="328" t="s">
        <v>98</v>
      </c>
      <c r="D8" s="328" t="s">
        <v>98</v>
      </c>
      <c r="E8" s="328" t="s">
        <v>98</v>
      </c>
      <c r="F8" s="328" t="s">
        <v>98</v>
      </c>
      <c r="G8" s="328" t="s">
        <v>98</v>
      </c>
      <c r="H8" s="328" t="s">
        <v>98</v>
      </c>
      <c r="I8" s="328" t="s">
        <v>98</v>
      </c>
      <c r="J8" s="328" t="s">
        <v>2</v>
      </c>
      <c r="K8" s="328" t="s">
        <v>98</v>
      </c>
      <c r="L8" s="328" t="s">
        <v>98</v>
      </c>
      <c r="M8" s="328" t="s">
        <v>98</v>
      </c>
      <c r="N8" s="328" t="s">
        <v>206</v>
      </c>
      <c r="O8" s="328" t="s">
        <v>98</v>
      </c>
      <c r="P8" s="328" t="s">
        <v>204</v>
      </c>
      <c r="Q8" s="328" t="s">
        <v>203</v>
      </c>
      <c r="R8" s="328" t="s">
        <v>94</v>
      </c>
      <c r="S8" s="328" t="s">
        <v>2</v>
      </c>
      <c r="T8" s="329" t="s">
        <v>64</v>
      </c>
    </row>
    <row r="9" spans="1:20" ht="11.25" thickBot="1" x14ac:dyDescent="0.25">
      <c r="A9" s="295"/>
      <c r="B9" s="316"/>
      <c r="C9" s="328" t="s">
        <v>65</v>
      </c>
      <c r="D9" s="328" t="s">
        <v>201</v>
      </c>
      <c r="E9" s="328" t="s">
        <v>202</v>
      </c>
      <c r="F9" s="328" t="s">
        <v>68</v>
      </c>
      <c r="G9" s="328" t="s">
        <v>0</v>
      </c>
      <c r="H9" s="330" t="s">
        <v>253</v>
      </c>
      <c r="I9" s="298" t="s">
        <v>92</v>
      </c>
      <c r="J9" s="298" t="s">
        <v>164</v>
      </c>
      <c r="K9" s="328" t="s">
        <v>99</v>
      </c>
      <c r="L9" s="328" t="s">
        <v>66</v>
      </c>
      <c r="M9" s="328" t="s">
        <v>205</v>
      </c>
      <c r="N9" s="328" t="s">
        <v>207</v>
      </c>
      <c r="O9" s="328" t="s">
        <v>225</v>
      </c>
      <c r="P9" s="328" t="s">
        <v>67</v>
      </c>
      <c r="Q9" s="328" t="s">
        <v>67</v>
      </c>
      <c r="R9" s="328" t="s">
        <v>67</v>
      </c>
      <c r="S9" s="328" t="s">
        <v>165</v>
      </c>
      <c r="T9" s="329" t="s">
        <v>67</v>
      </c>
    </row>
    <row r="10" spans="1:20" ht="11.25" thickBot="1" x14ac:dyDescent="0.25">
      <c r="A10" s="299" t="s">
        <v>166</v>
      </c>
      <c r="B10" s="331"/>
      <c r="C10" s="332">
        <v>0</v>
      </c>
      <c r="D10" s="332">
        <v>0</v>
      </c>
      <c r="E10" s="332">
        <v>0</v>
      </c>
      <c r="F10" s="332">
        <v>0</v>
      </c>
      <c r="G10" s="332">
        <v>0</v>
      </c>
      <c r="H10" s="332">
        <v>0</v>
      </c>
      <c r="I10" s="332">
        <v>0</v>
      </c>
      <c r="J10" s="332">
        <f t="shared" ref="J10:J41" si="0">SUM(C10:I10)</f>
        <v>0</v>
      </c>
      <c r="K10" s="332">
        <v>0</v>
      </c>
      <c r="L10" s="332">
        <v>0</v>
      </c>
      <c r="M10" s="332">
        <v>0</v>
      </c>
      <c r="N10" s="332">
        <v>0</v>
      </c>
      <c r="O10" s="332">
        <v>0</v>
      </c>
      <c r="P10" s="332">
        <v>0</v>
      </c>
      <c r="Q10" s="332">
        <v>0</v>
      </c>
      <c r="R10" s="332">
        <v>0</v>
      </c>
      <c r="S10" s="333">
        <f>SUM(K10:R10)</f>
        <v>0</v>
      </c>
      <c r="T10" s="334">
        <f t="shared" ref="T10:T41" si="1">SUM(J10+S10)</f>
        <v>0</v>
      </c>
    </row>
    <row r="11" spans="1:20" ht="11.25" thickBot="1" x14ac:dyDescent="0.25">
      <c r="A11" s="300" t="s">
        <v>103</v>
      </c>
      <c r="B11" s="335">
        <f>'day1'!B4</f>
        <v>44105</v>
      </c>
      <c r="C11" s="301">
        <f>'day1'!I44</f>
        <v>0</v>
      </c>
      <c r="D11" s="301">
        <f>'day1'!G54</f>
        <v>0</v>
      </c>
      <c r="E11" s="301">
        <f>'day1'!G64</f>
        <v>0</v>
      </c>
      <c r="F11" s="301">
        <f>'day1'!F74</f>
        <v>0</v>
      </c>
      <c r="G11" s="301">
        <f>'day1'!F84</f>
        <v>0</v>
      </c>
      <c r="H11" s="301">
        <f>'day1'!G91</f>
        <v>0</v>
      </c>
      <c r="I11" s="301">
        <f>'day1'!H102</f>
        <v>0</v>
      </c>
      <c r="J11" s="332">
        <f t="shared" si="0"/>
        <v>0</v>
      </c>
      <c r="K11" s="301">
        <f>'day1'!G116</f>
        <v>0</v>
      </c>
      <c r="L11" s="301">
        <f>'day1'!G130</f>
        <v>0</v>
      </c>
      <c r="M11" s="301">
        <f>'day1'!G139</f>
        <v>0</v>
      </c>
      <c r="N11" s="301">
        <f>'day1'!G148</f>
        <v>0</v>
      </c>
      <c r="O11" s="301">
        <f>'day1'!G157</f>
        <v>0</v>
      </c>
      <c r="P11" s="301">
        <f>'day1'!G164</f>
        <v>0</v>
      </c>
      <c r="Q11" s="301">
        <f>'day1'!G171</f>
        <v>0</v>
      </c>
      <c r="R11" s="301">
        <f>'day1'!G178</f>
        <v>0</v>
      </c>
      <c r="S11" s="333">
        <f>SUM(K11:R11)</f>
        <v>0</v>
      </c>
      <c r="T11" s="336">
        <f t="shared" si="1"/>
        <v>0</v>
      </c>
    </row>
    <row r="12" spans="1:20" ht="11.25" thickBot="1" x14ac:dyDescent="0.25">
      <c r="A12" s="302" t="s">
        <v>104</v>
      </c>
      <c r="B12" s="335">
        <f>'day2'!B4</f>
        <v>44106</v>
      </c>
      <c r="C12" s="301">
        <f>'day2'!I44</f>
        <v>0</v>
      </c>
      <c r="D12" s="301">
        <f>'day2'!G54</f>
        <v>0</v>
      </c>
      <c r="E12" s="301">
        <f>'day2'!G64</f>
        <v>0</v>
      </c>
      <c r="F12" s="301">
        <f>'day2'!F74</f>
        <v>0</v>
      </c>
      <c r="G12" s="301">
        <f>'day2'!F84</f>
        <v>0</v>
      </c>
      <c r="H12" s="301">
        <f>'day2'!G91</f>
        <v>0</v>
      </c>
      <c r="I12" s="301">
        <f>'day2'!H102</f>
        <v>0</v>
      </c>
      <c r="J12" s="332">
        <f t="shared" si="0"/>
        <v>0</v>
      </c>
      <c r="K12" s="301">
        <f>'day2'!G116</f>
        <v>0</v>
      </c>
      <c r="L12" s="301">
        <f>'day2'!G130</f>
        <v>0</v>
      </c>
      <c r="M12" s="301">
        <f>'day2'!G139</f>
        <v>0</v>
      </c>
      <c r="N12" s="301">
        <f>'day2'!G148</f>
        <v>0</v>
      </c>
      <c r="O12" s="301">
        <f>'day2'!G157</f>
        <v>0</v>
      </c>
      <c r="P12" s="301">
        <f>'day2'!G164</f>
        <v>0</v>
      </c>
      <c r="Q12" s="301">
        <f>'day2'!G171</f>
        <v>0</v>
      </c>
      <c r="R12" s="301">
        <f>'day2'!G178</f>
        <v>0</v>
      </c>
      <c r="S12" s="333">
        <f>SUM(K12:R12)</f>
        <v>0</v>
      </c>
      <c r="T12" s="336">
        <f t="shared" si="1"/>
        <v>0</v>
      </c>
    </row>
    <row r="13" spans="1:20" ht="11.25" thickBot="1" x14ac:dyDescent="0.25">
      <c r="A13" s="302" t="s">
        <v>105</v>
      </c>
      <c r="B13" s="335">
        <f>'day3'!B4</f>
        <v>44107</v>
      </c>
      <c r="C13" s="301">
        <f>'day3'!I44</f>
        <v>0</v>
      </c>
      <c r="D13" s="301">
        <f>'day3'!G54</f>
        <v>0</v>
      </c>
      <c r="E13" s="301">
        <f>'day3'!G64</f>
        <v>0</v>
      </c>
      <c r="F13" s="301">
        <f>'day3'!F74</f>
        <v>0</v>
      </c>
      <c r="G13" s="301">
        <f>'day3'!F84</f>
        <v>0</v>
      </c>
      <c r="H13" s="301">
        <f>'day3'!G91</f>
        <v>0</v>
      </c>
      <c r="I13" s="301">
        <f>'day3'!H102</f>
        <v>0</v>
      </c>
      <c r="J13" s="332">
        <f t="shared" si="0"/>
        <v>0</v>
      </c>
      <c r="K13" s="301">
        <f>'day3'!G116</f>
        <v>0</v>
      </c>
      <c r="L13" s="301">
        <f>'day3'!G130</f>
        <v>0</v>
      </c>
      <c r="M13" s="301">
        <f>'day3'!G139</f>
        <v>0</v>
      </c>
      <c r="N13" s="301">
        <f>'day3'!G148</f>
        <v>0</v>
      </c>
      <c r="O13" s="301">
        <f>'day3'!G157</f>
        <v>0</v>
      </c>
      <c r="P13" s="301">
        <f>'day3'!G164</f>
        <v>0</v>
      </c>
      <c r="Q13" s="301">
        <f>'day3'!G171</f>
        <v>0</v>
      </c>
      <c r="R13" s="301">
        <f>'day3'!G178</f>
        <v>0</v>
      </c>
      <c r="S13" s="333">
        <f t="shared" ref="S13:S41" si="2">SUM(K13:R13)</f>
        <v>0</v>
      </c>
      <c r="T13" s="336">
        <f t="shared" si="1"/>
        <v>0</v>
      </c>
    </row>
    <row r="14" spans="1:20" ht="11.25" thickBot="1" x14ac:dyDescent="0.25">
      <c r="A14" s="302" t="s">
        <v>106</v>
      </c>
      <c r="B14" s="335">
        <f>'day4'!B4</f>
        <v>44108</v>
      </c>
      <c r="C14" s="301">
        <f>'day4'!I44</f>
        <v>0</v>
      </c>
      <c r="D14" s="301">
        <f>'day4'!G54</f>
        <v>0</v>
      </c>
      <c r="E14" s="301">
        <f>'day4'!G64</f>
        <v>0</v>
      </c>
      <c r="F14" s="301">
        <f>'day4'!F74</f>
        <v>0</v>
      </c>
      <c r="G14" s="301">
        <f>'day4'!F84</f>
        <v>0</v>
      </c>
      <c r="H14" s="301">
        <f>'day4'!G91</f>
        <v>0</v>
      </c>
      <c r="I14" s="301">
        <f>'day4'!H102</f>
        <v>0</v>
      </c>
      <c r="J14" s="332">
        <f t="shared" si="0"/>
        <v>0</v>
      </c>
      <c r="K14" s="301">
        <f>'day4'!G116</f>
        <v>0</v>
      </c>
      <c r="L14" s="301">
        <f>'day4'!G130</f>
        <v>0</v>
      </c>
      <c r="M14" s="301">
        <f>'day4'!G139</f>
        <v>0</v>
      </c>
      <c r="N14" s="301">
        <f>'day4'!G148</f>
        <v>0</v>
      </c>
      <c r="O14" s="301">
        <f>'day4'!G157</f>
        <v>0</v>
      </c>
      <c r="P14" s="301">
        <f>'day4'!G164</f>
        <v>0</v>
      </c>
      <c r="Q14" s="301">
        <f>'day4'!G171</f>
        <v>0</v>
      </c>
      <c r="R14" s="301">
        <f>'day4'!G178</f>
        <v>0</v>
      </c>
      <c r="S14" s="333">
        <f t="shared" si="2"/>
        <v>0</v>
      </c>
      <c r="T14" s="336">
        <f t="shared" si="1"/>
        <v>0</v>
      </c>
    </row>
    <row r="15" spans="1:20" ht="11.25" thickBot="1" x14ac:dyDescent="0.25">
      <c r="A15" s="302" t="s">
        <v>108</v>
      </c>
      <c r="B15" s="335">
        <f>'day5'!B4</f>
        <v>44109</v>
      </c>
      <c r="C15" s="301">
        <f>'day5'!I44</f>
        <v>0</v>
      </c>
      <c r="D15" s="301">
        <f>'day5'!G54</f>
        <v>0</v>
      </c>
      <c r="E15" s="301">
        <f>'day5'!G64</f>
        <v>0</v>
      </c>
      <c r="F15" s="301">
        <f>'day5'!F74</f>
        <v>0</v>
      </c>
      <c r="G15" s="301">
        <f>'day5'!F84</f>
        <v>0</v>
      </c>
      <c r="H15" s="301">
        <f>'day5'!G91</f>
        <v>0</v>
      </c>
      <c r="I15" s="301">
        <f>'day5'!H102</f>
        <v>0</v>
      </c>
      <c r="J15" s="332">
        <f t="shared" si="0"/>
        <v>0</v>
      </c>
      <c r="K15" s="301">
        <f>'day5'!G116</f>
        <v>0</v>
      </c>
      <c r="L15" s="301">
        <f>'day5'!G130</f>
        <v>0</v>
      </c>
      <c r="M15" s="301">
        <f>'day5'!G139</f>
        <v>0</v>
      </c>
      <c r="N15" s="301">
        <f>'day5'!G148</f>
        <v>0</v>
      </c>
      <c r="O15" s="301">
        <f>'day5'!G157</f>
        <v>0</v>
      </c>
      <c r="P15" s="301">
        <f>'day5'!G164</f>
        <v>0</v>
      </c>
      <c r="Q15" s="301">
        <f>'day5'!G171</f>
        <v>0</v>
      </c>
      <c r="R15" s="301">
        <f>'day5'!G178</f>
        <v>0</v>
      </c>
      <c r="S15" s="333">
        <f t="shared" si="2"/>
        <v>0</v>
      </c>
      <c r="T15" s="336">
        <f t="shared" si="1"/>
        <v>0</v>
      </c>
    </row>
    <row r="16" spans="1:20" ht="11.25" thickBot="1" x14ac:dyDescent="0.25">
      <c r="A16" s="302" t="s">
        <v>109</v>
      </c>
      <c r="B16" s="335">
        <f>'day6'!B4</f>
        <v>44110</v>
      </c>
      <c r="C16" s="301">
        <f>'day6'!I44</f>
        <v>0</v>
      </c>
      <c r="D16" s="301">
        <f>'day6'!G54</f>
        <v>0</v>
      </c>
      <c r="E16" s="301">
        <f>'day6'!G64</f>
        <v>0</v>
      </c>
      <c r="F16" s="301">
        <f>'day6'!F74</f>
        <v>0</v>
      </c>
      <c r="G16" s="301">
        <f>'day6'!F84</f>
        <v>0</v>
      </c>
      <c r="H16" s="301">
        <f>'day6'!G91</f>
        <v>0</v>
      </c>
      <c r="I16" s="301">
        <f>'day6'!H102</f>
        <v>0</v>
      </c>
      <c r="J16" s="332">
        <f t="shared" si="0"/>
        <v>0</v>
      </c>
      <c r="K16" s="301">
        <f>'day6'!G116</f>
        <v>0</v>
      </c>
      <c r="L16" s="301">
        <f>'day6'!G130</f>
        <v>0</v>
      </c>
      <c r="M16" s="301">
        <f>'day6'!G139</f>
        <v>0</v>
      </c>
      <c r="N16" s="301">
        <f>'day6'!G148</f>
        <v>0</v>
      </c>
      <c r="O16" s="301">
        <f>'day6'!G157</f>
        <v>0</v>
      </c>
      <c r="P16" s="301">
        <f>'day6'!G164</f>
        <v>0</v>
      </c>
      <c r="Q16" s="301">
        <f>'day6'!G171</f>
        <v>0</v>
      </c>
      <c r="R16" s="301">
        <f>'day6'!G178</f>
        <v>0</v>
      </c>
      <c r="S16" s="333">
        <f t="shared" si="2"/>
        <v>0</v>
      </c>
      <c r="T16" s="336">
        <f t="shared" si="1"/>
        <v>0</v>
      </c>
    </row>
    <row r="17" spans="1:20" ht="11.25" thickBot="1" x14ac:dyDescent="0.25">
      <c r="A17" s="302" t="s">
        <v>110</v>
      </c>
      <c r="B17" s="335">
        <f>'day7'!B4</f>
        <v>44111</v>
      </c>
      <c r="C17" s="301">
        <f>'day7'!I44</f>
        <v>0</v>
      </c>
      <c r="D17" s="301">
        <f>'day7'!G54</f>
        <v>0</v>
      </c>
      <c r="E17" s="301">
        <f>'day7'!G64</f>
        <v>0</v>
      </c>
      <c r="F17" s="301">
        <f>'day7'!F74</f>
        <v>0</v>
      </c>
      <c r="G17" s="301">
        <f>'day7'!F84</f>
        <v>0</v>
      </c>
      <c r="H17" s="301">
        <f>'day7'!G91</f>
        <v>0</v>
      </c>
      <c r="I17" s="301">
        <f>'day7'!H102</f>
        <v>0</v>
      </c>
      <c r="J17" s="332">
        <f t="shared" si="0"/>
        <v>0</v>
      </c>
      <c r="K17" s="301">
        <f>'day7'!G116</f>
        <v>0</v>
      </c>
      <c r="L17" s="301">
        <f>'day7'!G130</f>
        <v>0</v>
      </c>
      <c r="M17" s="301">
        <f>'day7'!G139</f>
        <v>0</v>
      </c>
      <c r="N17" s="301">
        <f>'day7'!G148</f>
        <v>0</v>
      </c>
      <c r="O17" s="301">
        <f>'day7'!G157</f>
        <v>0</v>
      </c>
      <c r="P17" s="301">
        <f>'day7'!G164</f>
        <v>0</v>
      </c>
      <c r="Q17" s="301">
        <f>'day7'!G171</f>
        <v>0</v>
      </c>
      <c r="R17" s="301">
        <f>'day7'!G178</f>
        <v>0</v>
      </c>
      <c r="S17" s="333">
        <f t="shared" si="2"/>
        <v>0</v>
      </c>
      <c r="T17" s="336">
        <f t="shared" si="1"/>
        <v>0</v>
      </c>
    </row>
    <row r="18" spans="1:20" ht="11.25" thickBot="1" x14ac:dyDescent="0.25">
      <c r="A18" s="302" t="s">
        <v>111</v>
      </c>
      <c r="B18" s="335">
        <f>'day8'!B4</f>
        <v>44112</v>
      </c>
      <c r="C18" s="301">
        <f>'day8'!I44</f>
        <v>0</v>
      </c>
      <c r="D18" s="301">
        <f>'day8'!G54</f>
        <v>0</v>
      </c>
      <c r="E18" s="301">
        <f>'day8'!G64</f>
        <v>0</v>
      </c>
      <c r="F18" s="301">
        <f>'day8'!F74</f>
        <v>0</v>
      </c>
      <c r="G18" s="301">
        <f>'day8'!F84</f>
        <v>0</v>
      </c>
      <c r="H18" s="301">
        <f>'day8'!G91</f>
        <v>0</v>
      </c>
      <c r="I18" s="301">
        <f>'day8'!H102</f>
        <v>0</v>
      </c>
      <c r="J18" s="332">
        <f t="shared" si="0"/>
        <v>0</v>
      </c>
      <c r="K18" s="301">
        <f>'day8'!G116</f>
        <v>0</v>
      </c>
      <c r="L18" s="301">
        <f>'day8'!G130</f>
        <v>0</v>
      </c>
      <c r="M18" s="301">
        <f>'day8'!G139</f>
        <v>0</v>
      </c>
      <c r="N18" s="301">
        <f>'day8'!G148</f>
        <v>0</v>
      </c>
      <c r="O18" s="301">
        <f>'day8'!G157</f>
        <v>0</v>
      </c>
      <c r="P18" s="301">
        <f>'day8'!G164</f>
        <v>0</v>
      </c>
      <c r="Q18" s="301">
        <f>'day8'!G171</f>
        <v>0</v>
      </c>
      <c r="R18" s="301">
        <f>'day8'!G178</f>
        <v>0</v>
      </c>
      <c r="S18" s="333">
        <f t="shared" si="2"/>
        <v>0</v>
      </c>
      <c r="T18" s="336">
        <f t="shared" si="1"/>
        <v>0</v>
      </c>
    </row>
    <row r="19" spans="1:20" ht="11.25" thickBot="1" x14ac:dyDescent="0.25">
      <c r="A19" s="302" t="s">
        <v>112</v>
      </c>
      <c r="B19" s="335">
        <f>'day9'!B4</f>
        <v>44113</v>
      </c>
      <c r="C19" s="301">
        <f>'day9'!I44</f>
        <v>0</v>
      </c>
      <c r="D19" s="301">
        <f>'day9'!G54</f>
        <v>0</v>
      </c>
      <c r="E19" s="301">
        <f>'day9'!G64</f>
        <v>0</v>
      </c>
      <c r="F19" s="301">
        <f>'day9'!F74</f>
        <v>0</v>
      </c>
      <c r="G19" s="301">
        <f>'day9'!F84</f>
        <v>0</v>
      </c>
      <c r="H19" s="301">
        <f>'day9'!G91</f>
        <v>0</v>
      </c>
      <c r="I19" s="301">
        <f>'day9'!H102</f>
        <v>0</v>
      </c>
      <c r="J19" s="332">
        <f t="shared" si="0"/>
        <v>0</v>
      </c>
      <c r="K19" s="301">
        <f>'day9'!G116</f>
        <v>0</v>
      </c>
      <c r="L19" s="301">
        <f>'day9'!G130</f>
        <v>0</v>
      </c>
      <c r="M19" s="301">
        <f>'day9'!G139</f>
        <v>0</v>
      </c>
      <c r="N19" s="301">
        <f>'day9'!G148</f>
        <v>0</v>
      </c>
      <c r="O19" s="301">
        <f>'day9'!G157</f>
        <v>0</v>
      </c>
      <c r="P19" s="301">
        <f>'day9'!G164</f>
        <v>0</v>
      </c>
      <c r="Q19" s="301">
        <f>'day9'!G171</f>
        <v>0</v>
      </c>
      <c r="R19" s="301">
        <f>'day9'!G178</f>
        <v>0</v>
      </c>
      <c r="S19" s="333">
        <f t="shared" si="2"/>
        <v>0</v>
      </c>
      <c r="T19" s="336">
        <f t="shared" si="1"/>
        <v>0</v>
      </c>
    </row>
    <row r="20" spans="1:20" ht="11.25" thickBot="1" x14ac:dyDescent="0.25">
      <c r="A20" s="302" t="s">
        <v>113</v>
      </c>
      <c r="B20" s="335">
        <f>'day10'!B4</f>
        <v>44114</v>
      </c>
      <c r="C20" s="301">
        <f>'day10'!I44</f>
        <v>0</v>
      </c>
      <c r="D20" s="301">
        <f>'day10'!G54</f>
        <v>0</v>
      </c>
      <c r="E20" s="301">
        <f>'day10'!G64</f>
        <v>0</v>
      </c>
      <c r="F20" s="301">
        <f>'day10'!F74</f>
        <v>0</v>
      </c>
      <c r="G20" s="301">
        <f>'day10'!F84</f>
        <v>0</v>
      </c>
      <c r="H20" s="301">
        <f>'day10'!G91</f>
        <v>0</v>
      </c>
      <c r="I20" s="301">
        <f>'day10'!H102</f>
        <v>0</v>
      </c>
      <c r="J20" s="332">
        <f t="shared" si="0"/>
        <v>0</v>
      </c>
      <c r="K20" s="301">
        <f>'day10'!G116</f>
        <v>0</v>
      </c>
      <c r="L20" s="301">
        <f>'day10'!G130</f>
        <v>0</v>
      </c>
      <c r="M20" s="301">
        <f>'day10'!G139</f>
        <v>0</v>
      </c>
      <c r="N20" s="301">
        <f>'day10'!G148</f>
        <v>0</v>
      </c>
      <c r="O20" s="301">
        <f>'day10'!G157</f>
        <v>0</v>
      </c>
      <c r="P20" s="301">
        <f>'day10'!G164</f>
        <v>0</v>
      </c>
      <c r="Q20" s="301">
        <f>'day10'!G171</f>
        <v>0</v>
      </c>
      <c r="R20" s="301">
        <f>'day10'!G178</f>
        <v>0</v>
      </c>
      <c r="S20" s="333">
        <f t="shared" si="2"/>
        <v>0</v>
      </c>
      <c r="T20" s="336">
        <f t="shared" si="1"/>
        <v>0</v>
      </c>
    </row>
    <row r="21" spans="1:20" ht="11.25" thickBot="1" x14ac:dyDescent="0.25">
      <c r="A21" s="302" t="s">
        <v>114</v>
      </c>
      <c r="B21" s="335">
        <f>'day11'!B4</f>
        <v>44115</v>
      </c>
      <c r="C21" s="301">
        <f>'day11'!I44</f>
        <v>0</v>
      </c>
      <c r="D21" s="301">
        <f>'day11'!G54</f>
        <v>0</v>
      </c>
      <c r="E21" s="301">
        <f>'day11'!G64</f>
        <v>0</v>
      </c>
      <c r="F21" s="301">
        <f>'day11'!F74</f>
        <v>0</v>
      </c>
      <c r="G21" s="301">
        <f>'day11'!F84</f>
        <v>0</v>
      </c>
      <c r="H21" s="301">
        <f>'day11'!G91</f>
        <v>0</v>
      </c>
      <c r="I21" s="301">
        <f>'day11'!H102</f>
        <v>0</v>
      </c>
      <c r="J21" s="332">
        <f t="shared" si="0"/>
        <v>0</v>
      </c>
      <c r="K21" s="301">
        <f>'day11'!G116</f>
        <v>0</v>
      </c>
      <c r="L21" s="301">
        <f>'day11'!G130</f>
        <v>0</v>
      </c>
      <c r="M21" s="301">
        <f>'day11'!G139</f>
        <v>0</v>
      </c>
      <c r="N21" s="301">
        <f>'day11'!G148</f>
        <v>0</v>
      </c>
      <c r="O21" s="301">
        <f>'day11'!G157</f>
        <v>0</v>
      </c>
      <c r="P21" s="301">
        <f>'day11'!G164</f>
        <v>0</v>
      </c>
      <c r="Q21" s="301">
        <f>'day11'!G171</f>
        <v>0</v>
      </c>
      <c r="R21" s="301">
        <f>'day11'!G178</f>
        <v>0</v>
      </c>
      <c r="S21" s="333">
        <f t="shared" si="2"/>
        <v>0</v>
      </c>
      <c r="T21" s="336">
        <f t="shared" si="1"/>
        <v>0</v>
      </c>
    </row>
    <row r="22" spans="1:20" ht="11.25" thickBot="1" x14ac:dyDescent="0.25">
      <c r="A22" s="302" t="s">
        <v>115</v>
      </c>
      <c r="B22" s="335">
        <f>'day12'!B4</f>
        <v>44116</v>
      </c>
      <c r="C22" s="301">
        <f>'day12'!I44</f>
        <v>0</v>
      </c>
      <c r="D22" s="301">
        <f>'day12'!G54</f>
        <v>0</v>
      </c>
      <c r="E22" s="301">
        <f>'day12'!G64</f>
        <v>0</v>
      </c>
      <c r="F22" s="301">
        <f>'day12'!F74</f>
        <v>0</v>
      </c>
      <c r="G22" s="301">
        <f>'day12'!F84</f>
        <v>0</v>
      </c>
      <c r="H22" s="301">
        <f>'day12'!G91</f>
        <v>0</v>
      </c>
      <c r="I22" s="301">
        <f>'day12'!H102</f>
        <v>0</v>
      </c>
      <c r="J22" s="332">
        <f t="shared" si="0"/>
        <v>0</v>
      </c>
      <c r="K22" s="301">
        <f>'day12'!G116</f>
        <v>0</v>
      </c>
      <c r="L22" s="301">
        <f>'day12'!G130</f>
        <v>0</v>
      </c>
      <c r="M22" s="301">
        <f>'day12'!G139</f>
        <v>0</v>
      </c>
      <c r="N22" s="301">
        <f>'day12'!G148</f>
        <v>0</v>
      </c>
      <c r="O22" s="301">
        <f>'day12'!G157</f>
        <v>0</v>
      </c>
      <c r="P22" s="301">
        <f>'day12'!G164</f>
        <v>0</v>
      </c>
      <c r="Q22" s="301">
        <f>'day12'!G171</f>
        <v>0</v>
      </c>
      <c r="R22" s="301">
        <f>'day12'!G178</f>
        <v>0</v>
      </c>
      <c r="S22" s="333">
        <f t="shared" si="2"/>
        <v>0</v>
      </c>
      <c r="T22" s="336">
        <f t="shared" si="1"/>
        <v>0</v>
      </c>
    </row>
    <row r="23" spans="1:20" ht="11.25" thickBot="1" x14ac:dyDescent="0.25">
      <c r="A23" s="302" t="s">
        <v>116</v>
      </c>
      <c r="B23" s="335">
        <f>'day13'!B4</f>
        <v>44117</v>
      </c>
      <c r="C23" s="301">
        <f>'day13'!I44</f>
        <v>0</v>
      </c>
      <c r="D23" s="301">
        <f>'day13'!G54</f>
        <v>0</v>
      </c>
      <c r="E23" s="301">
        <f>'day13'!G64</f>
        <v>0</v>
      </c>
      <c r="F23" s="301">
        <f>'day13'!F74</f>
        <v>0</v>
      </c>
      <c r="G23" s="301">
        <f>'day13'!F84</f>
        <v>0</v>
      </c>
      <c r="H23" s="301">
        <f>'day13'!G91</f>
        <v>0</v>
      </c>
      <c r="I23" s="301">
        <f>'day13'!H102</f>
        <v>0</v>
      </c>
      <c r="J23" s="332">
        <f t="shared" si="0"/>
        <v>0</v>
      </c>
      <c r="K23" s="301">
        <f>'day13'!G116</f>
        <v>0</v>
      </c>
      <c r="L23" s="301">
        <f>'day13'!G130</f>
        <v>0</v>
      </c>
      <c r="M23" s="301">
        <f>'day13'!G139</f>
        <v>0</v>
      </c>
      <c r="N23" s="301">
        <f>'day13'!G148</f>
        <v>0</v>
      </c>
      <c r="O23" s="301">
        <f>'day13'!G157</f>
        <v>0</v>
      </c>
      <c r="P23" s="301">
        <f>'day13'!G164</f>
        <v>0</v>
      </c>
      <c r="Q23" s="301">
        <f>'day13'!G171</f>
        <v>0</v>
      </c>
      <c r="R23" s="301">
        <f>'day13'!G178</f>
        <v>0</v>
      </c>
      <c r="S23" s="333">
        <f t="shared" si="2"/>
        <v>0</v>
      </c>
      <c r="T23" s="336">
        <f t="shared" si="1"/>
        <v>0</v>
      </c>
    </row>
    <row r="24" spans="1:20" ht="11.25" thickBot="1" x14ac:dyDescent="0.25">
      <c r="A24" s="302" t="s">
        <v>117</v>
      </c>
      <c r="B24" s="335">
        <f>'day14'!B4</f>
        <v>44118</v>
      </c>
      <c r="C24" s="301">
        <f>'day14'!I44</f>
        <v>0</v>
      </c>
      <c r="D24" s="301">
        <f>'day14'!G54</f>
        <v>0</v>
      </c>
      <c r="E24" s="301">
        <f>'day14'!G64</f>
        <v>0</v>
      </c>
      <c r="F24" s="301">
        <f>'day14'!F74</f>
        <v>0</v>
      </c>
      <c r="G24" s="301">
        <f>'day14'!F84</f>
        <v>0</v>
      </c>
      <c r="H24" s="301">
        <f>'day14'!G91</f>
        <v>0</v>
      </c>
      <c r="I24" s="301">
        <f>'day14'!H102</f>
        <v>0</v>
      </c>
      <c r="J24" s="332">
        <f t="shared" si="0"/>
        <v>0</v>
      </c>
      <c r="K24" s="301">
        <f>'day14'!G116</f>
        <v>0</v>
      </c>
      <c r="L24" s="301">
        <f>'day14'!G130</f>
        <v>0</v>
      </c>
      <c r="M24" s="301">
        <f>'day14'!G139</f>
        <v>0</v>
      </c>
      <c r="N24" s="301">
        <f>'day14'!G148</f>
        <v>0</v>
      </c>
      <c r="O24" s="301">
        <f>'day14'!G157</f>
        <v>0</v>
      </c>
      <c r="P24" s="301">
        <f>'day14'!G164</f>
        <v>0</v>
      </c>
      <c r="Q24" s="301">
        <f>'day14'!G171</f>
        <v>0</v>
      </c>
      <c r="R24" s="301">
        <f>'day14'!G178</f>
        <v>0</v>
      </c>
      <c r="S24" s="333">
        <f t="shared" si="2"/>
        <v>0</v>
      </c>
      <c r="T24" s="336">
        <f t="shared" si="1"/>
        <v>0</v>
      </c>
    </row>
    <row r="25" spans="1:20" ht="11.25" thickBot="1" x14ac:dyDescent="0.25">
      <c r="A25" s="302" t="s">
        <v>118</v>
      </c>
      <c r="B25" s="335">
        <f>'day15'!B4</f>
        <v>44119</v>
      </c>
      <c r="C25" s="301">
        <f>'day15'!I44</f>
        <v>0</v>
      </c>
      <c r="D25" s="301">
        <f>'day15'!G54</f>
        <v>0</v>
      </c>
      <c r="E25" s="301">
        <f>'day15'!G64</f>
        <v>0</v>
      </c>
      <c r="F25" s="301">
        <f>'day15'!F74</f>
        <v>0</v>
      </c>
      <c r="G25" s="301">
        <f>'day15'!F84</f>
        <v>0</v>
      </c>
      <c r="H25" s="301">
        <f>'day15'!G91</f>
        <v>0</v>
      </c>
      <c r="I25" s="301">
        <f>'day15'!H102</f>
        <v>0</v>
      </c>
      <c r="J25" s="332">
        <f t="shared" si="0"/>
        <v>0</v>
      </c>
      <c r="K25" s="301">
        <f>'day15'!G116</f>
        <v>0</v>
      </c>
      <c r="L25" s="301">
        <f>'day15'!G130</f>
        <v>0</v>
      </c>
      <c r="M25" s="301">
        <f>'day15'!G139</f>
        <v>0</v>
      </c>
      <c r="N25" s="301">
        <f>'day15'!G148</f>
        <v>0</v>
      </c>
      <c r="O25" s="301">
        <f>'day15'!G157</f>
        <v>0</v>
      </c>
      <c r="P25" s="301">
        <f>'day15'!G164</f>
        <v>0</v>
      </c>
      <c r="Q25" s="301">
        <f>'day15'!G171</f>
        <v>0</v>
      </c>
      <c r="R25" s="301">
        <f>'day15'!G178</f>
        <v>0</v>
      </c>
      <c r="S25" s="333">
        <f t="shared" si="2"/>
        <v>0</v>
      </c>
      <c r="T25" s="336">
        <f t="shared" si="1"/>
        <v>0</v>
      </c>
    </row>
    <row r="26" spans="1:20" ht="11.25" thickBot="1" x14ac:dyDescent="0.25">
      <c r="A26" s="302" t="s">
        <v>119</v>
      </c>
      <c r="B26" s="335">
        <f>'day16'!B4</f>
        <v>44120</v>
      </c>
      <c r="C26" s="301">
        <f>'day16'!I44</f>
        <v>0</v>
      </c>
      <c r="D26" s="301">
        <f>'day16'!G54</f>
        <v>0</v>
      </c>
      <c r="E26" s="301">
        <f>'day16'!G64</f>
        <v>0</v>
      </c>
      <c r="F26" s="301">
        <f>'day16'!F74</f>
        <v>0</v>
      </c>
      <c r="G26" s="301">
        <f>'day16'!F84</f>
        <v>0</v>
      </c>
      <c r="H26" s="301">
        <f>'day16'!G91</f>
        <v>0</v>
      </c>
      <c r="I26" s="301">
        <f>'day16'!H102</f>
        <v>0</v>
      </c>
      <c r="J26" s="332">
        <f t="shared" si="0"/>
        <v>0</v>
      </c>
      <c r="K26" s="301">
        <f>'day16'!G116</f>
        <v>0</v>
      </c>
      <c r="L26" s="301">
        <f>'day16'!G130</f>
        <v>0</v>
      </c>
      <c r="M26" s="301">
        <f>'day16'!G139</f>
        <v>0</v>
      </c>
      <c r="N26" s="301">
        <f>'day16'!G148</f>
        <v>0</v>
      </c>
      <c r="O26" s="301">
        <f>'day16'!G157</f>
        <v>0</v>
      </c>
      <c r="P26" s="301">
        <f>'day16'!G164</f>
        <v>0</v>
      </c>
      <c r="Q26" s="301">
        <f>'day16'!G171</f>
        <v>0</v>
      </c>
      <c r="R26" s="301">
        <f>'day16'!G178</f>
        <v>0</v>
      </c>
      <c r="S26" s="333">
        <f t="shared" si="2"/>
        <v>0</v>
      </c>
      <c r="T26" s="336">
        <f t="shared" si="1"/>
        <v>0</v>
      </c>
    </row>
    <row r="27" spans="1:20" ht="11.25" thickBot="1" x14ac:dyDescent="0.25">
      <c r="A27" s="302" t="s">
        <v>120</v>
      </c>
      <c r="B27" s="335">
        <f>'day17'!B4</f>
        <v>44121</v>
      </c>
      <c r="C27" s="301">
        <f>'day17'!I44</f>
        <v>0</v>
      </c>
      <c r="D27" s="301">
        <f>'day17'!G54</f>
        <v>0</v>
      </c>
      <c r="E27" s="301">
        <f>'day17'!G64</f>
        <v>0</v>
      </c>
      <c r="F27" s="301">
        <f>'day17'!F74</f>
        <v>0</v>
      </c>
      <c r="G27" s="301">
        <f>'day17'!F84</f>
        <v>0</v>
      </c>
      <c r="H27" s="301">
        <f>'day17'!G91</f>
        <v>0</v>
      </c>
      <c r="I27" s="301">
        <f>'day17'!H102</f>
        <v>0</v>
      </c>
      <c r="J27" s="332">
        <f t="shared" si="0"/>
        <v>0</v>
      </c>
      <c r="K27" s="301">
        <f>'day17'!G116</f>
        <v>0</v>
      </c>
      <c r="L27" s="301">
        <f>'day17'!G130</f>
        <v>0</v>
      </c>
      <c r="M27" s="301">
        <f>'day17'!G139</f>
        <v>0</v>
      </c>
      <c r="N27" s="301">
        <f>'day17'!G148</f>
        <v>0</v>
      </c>
      <c r="O27" s="301">
        <f>'day17'!G157</f>
        <v>0</v>
      </c>
      <c r="P27" s="301">
        <f>'day17'!G164</f>
        <v>0</v>
      </c>
      <c r="Q27" s="301">
        <f>'day17'!G171</f>
        <v>0</v>
      </c>
      <c r="R27" s="301">
        <f>'day17'!G178</f>
        <v>0</v>
      </c>
      <c r="S27" s="333">
        <f t="shared" si="2"/>
        <v>0</v>
      </c>
      <c r="T27" s="336">
        <f t="shared" si="1"/>
        <v>0</v>
      </c>
    </row>
    <row r="28" spans="1:20" ht="11.25" thickBot="1" x14ac:dyDescent="0.25">
      <c r="A28" s="302" t="s">
        <v>121</v>
      </c>
      <c r="B28" s="335">
        <f>'day18'!B4</f>
        <v>44122</v>
      </c>
      <c r="C28" s="301">
        <f>'day18'!I44</f>
        <v>0</v>
      </c>
      <c r="D28" s="301">
        <f>'day18'!G54</f>
        <v>0</v>
      </c>
      <c r="E28" s="301">
        <f>'day18'!G64</f>
        <v>0</v>
      </c>
      <c r="F28" s="301">
        <f>'day18'!F74</f>
        <v>0</v>
      </c>
      <c r="G28" s="301">
        <f>'day18'!F84</f>
        <v>0</v>
      </c>
      <c r="H28" s="301">
        <f>'day18'!G91</f>
        <v>0</v>
      </c>
      <c r="I28" s="301">
        <f>'day18'!H102</f>
        <v>0</v>
      </c>
      <c r="J28" s="332">
        <f t="shared" si="0"/>
        <v>0</v>
      </c>
      <c r="K28" s="301">
        <f>'day18'!G116</f>
        <v>0</v>
      </c>
      <c r="L28" s="301">
        <f>'day18'!G130</f>
        <v>0</v>
      </c>
      <c r="M28" s="301">
        <f>'day18'!G139</f>
        <v>0</v>
      </c>
      <c r="N28" s="301">
        <f>'day18'!G148</f>
        <v>0</v>
      </c>
      <c r="O28" s="301">
        <f>'day18'!G157</f>
        <v>0</v>
      </c>
      <c r="P28" s="301">
        <f>'day18'!G164</f>
        <v>0</v>
      </c>
      <c r="Q28" s="301">
        <f>'day18'!G171</f>
        <v>0</v>
      </c>
      <c r="R28" s="301">
        <f>'day18'!G178</f>
        <v>0</v>
      </c>
      <c r="S28" s="333">
        <f t="shared" si="2"/>
        <v>0</v>
      </c>
      <c r="T28" s="336">
        <f t="shared" si="1"/>
        <v>0</v>
      </c>
    </row>
    <row r="29" spans="1:20" ht="11.25" thickBot="1" x14ac:dyDescent="0.25">
      <c r="A29" s="303" t="s">
        <v>122</v>
      </c>
      <c r="B29" s="335">
        <f>'day19'!B4</f>
        <v>44123</v>
      </c>
      <c r="C29" s="301">
        <f>'day19'!I44</f>
        <v>0</v>
      </c>
      <c r="D29" s="301">
        <f>'day19'!G54</f>
        <v>0</v>
      </c>
      <c r="E29" s="301">
        <f>'day19'!G64</f>
        <v>0</v>
      </c>
      <c r="F29" s="301">
        <f>'day19'!F74</f>
        <v>0</v>
      </c>
      <c r="G29" s="301">
        <f>'day19'!F84</f>
        <v>0</v>
      </c>
      <c r="H29" s="301">
        <f>'day19'!G91</f>
        <v>0</v>
      </c>
      <c r="I29" s="301">
        <f>'day19'!H102</f>
        <v>0</v>
      </c>
      <c r="J29" s="332">
        <f t="shared" si="0"/>
        <v>0</v>
      </c>
      <c r="K29" s="301">
        <f>'day19'!G116</f>
        <v>0</v>
      </c>
      <c r="L29" s="301">
        <f>'day19'!G130</f>
        <v>0</v>
      </c>
      <c r="M29" s="301">
        <f>'day19'!G139</f>
        <v>0</v>
      </c>
      <c r="N29" s="301">
        <f>'day19'!G148</f>
        <v>0</v>
      </c>
      <c r="O29" s="301">
        <f>'day19'!G157</f>
        <v>0</v>
      </c>
      <c r="P29" s="301">
        <f>'day19'!G164</f>
        <v>0</v>
      </c>
      <c r="Q29" s="301">
        <f>'day19'!G171</f>
        <v>0</v>
      </c>
      <c r="R29" s="301">
        <f>'day19'!G178</f>
        <v>0</v>
      </c>
      <c r="S29" s="333">
        <f t="shared" si="2"/>
        <v>0</v>
      </c>
      <c r="T29" s="336">
        <f t="shared" si="1"/>
        <v>0</v>
      </c>
    </row>
    <row r="30" spans="1:20" ht="11.25" thickBot="1" x14ac:dyDescent="0.25">
      <c r="A30" s="302" t="s">
        <v>123</v>
      </c>
      <c r="B30" s="335">
        <f>'day20'!B4</f>
        <v>44124</v>
      </c>
      <c r="C30" s="301">
        <f>'day20'!I44</f>
        <v>0</v>
      </c>
      <c r="D30" s="301">
        <f>'day20'!G54</f>
        <v>0</v>
      </c>
      <c r="E30" s="301">
        <f>'day20'!G64</f>
        <v>0</v>
      </c>
      <c r="F30" s="301">
        <f>'day20'!F74</f>
        <v>0</v>
      </c>
      <c r="G30" s="301">
        <f>'day20'!F84</f>
        <v>0</v>
      </c>
      <c r="H30" s="301">
        <f>'day20'!G91</f>
        <v>0</v>
      </c>
      <c r="I30" s="301">
        <f>'day20'!H102</f>
        <v>0</v>
      </c>
      <c r="J30" s="332">
        <f t="shared" si="0"/>
        <v>0</v>
      </c>
      <c r="K30" s="301">
        <f>'day20'!G116</f>
        <v>0</v>
      </c>
      <c r="L30" s="301">
        <f>'day20'!G130</f>
        <v>0</v>
      </c>
      <c r="M30" s="301">
        <f>'day20'!G139</f>
        <v>0</v>
      </c>
      <c r="N30" s="301">
        <f>'day20'!G148</f>
        <v>0</v>
      </c>
      <c r="O30" s="301">
        <f>'day20'!G157</f>
        <v>0</v>
      </c>
      <c r="P30" s="301">
        <f>'day20'!G164</f>
        <v>0</v>
      </c>
      <c r="Q30" s="301">
        <f>'day20'!G171</f>
        <v>0</v>
      </c>
      <c r="R30" s="301">
        <f>'day20'!G178</f>
        <v>0</v>
      </c>
      <c r="S30" s="333">
        <f t="shared" si="2"/>
        <v>0</v>
      </c>
      <c r="T30" s="336">
        <f t="shared" si="1"/>
        <v>0</v>
      </c>
    </row>
    <row r="31" spans="1:20" ht="11.25" thickBot="1" x14ac:dyDescent="0.25">
      <c r="A31" s="302" t="s">
        <v>124</v>
      </c>
      <c r="B31" s="335">
        <f>'day21'!B4</f>
        <v>44125</v>
      </c>
      <c r="C31" s="301">
        <f>'day21'!I44</f>
        <v>0</v>
      </c>
      <c r="D31" s="301">
        <f>'day21'!G54</f>
        <v>0</v>
      </c>
      <c r="E31" s="301">
        <f>'day21'!G64</f>
        <v>0</v>
      </c>
      <c r="F31" s="301">
        <f>'day21'!F74</f>
        <v>0</v>
      </c>
      <c r="G31" s="301">
        <f>'day21'!F84</f>
        <v>0</v>
      </c>
      <c r="H31" s="301">
        <f>'day21'!G91</f>
        <v>0</v>
      </c>
      <c r="I31" s="301">
        <f>'day21'!H102</f>
        <v>0</v>
      </c>
      <c r="J31" s="332">
        <f t="shared" si="0"/>
        <v>0</v>
      </c>
      <c r="K31" s="301">
        <f>'day21'!G116</f>
        <v>0</v>
      </c>
      <c r="L31" s="301">
        <f>'day21'!G130</f>
        <v>0</v>
      </c>
      <c r="M31" s="301">
        <f>'day21'!G139</f>
        <v>0</v>
      </c>
      <c r="N31" s="301">
        <f>'day21'!G148</f>
        <v>0</v>
      </c>
      <c r="O31" s="301">
        <f>'day21'!G157</f>
        <v>0</v>
      </c>
      <c r="P31" s="301">
        <f>'day21'!G164</f>
        <v>0</v>
      </c>
      <c r="Q31" s="301">
        <f>'day21'!G171</f>
        <v>0</v>
      </c>
      <c r="R31" s="301">
        <f>'day21'!G178</f>
        <v>0</v>
      </c>
      <c r="S31" s="333">
        <f t="shared" si="2"/>
        <v>0</v>
      </c>
      <c r="T31" s="336">
        <f t="shared" si="1"/>
        <v>0</v>
      </c>
    </row>
    <row r="32" spans="1:20" ht="11.25" thickBot="1" x14ac:dyDescent="0.25">
      <c r="A32" s="302" t="s">
        <v>125</v>
      </c>
      <c r="B32" s="335">
        <f>'day22'!B4</f>
        <v>44126</v>
      </c>
      <c r="C32" s="301">
        <f>'day22'!I44</f>
        <v>0</v>
      </c>
      <c r="D32" s="301">
        <f>'day22'!G54</f>
        <v>0</v>
      </c>
      <c r="E32" s="301">
        <f>'day22'!G64</f>
        <v>0</v>
      </c>
      <c r="F32" s="301">
        <f>'day22'!F74</f>
        <v>0</v>
      </c>
      <c r="G32" s="301">
        <f>'day22'!F84</f>
        <v>0</v>
      </c>
      <c r="H32" s="301">
        <f>'day22'!G91</f>
        <v>0</v>
      </c>
      <c r="I32" s="301">
        <f>'day22'!H102</f>
        <v>0</v>
      </c>
      <c r="J32" s="332">
        <f t="shared" si="0"/>
        <v>0</v>
      </c>
      <c r="K32" s="301">
        <f>'day22'!G116</f>
        <v>0</v>
      </c>
      <c r="L32" s="301">
        <f>'day22'!G130</f>
        <v>0</v>
      </c>
      <c r="M32" s="301">
        <f>'day22'!G139</f>
        <v>0</v>
      </c>
      <c r="N32" s="301">
        <f>'day22'!G148</f>
        <v>0</v>
      </c>
      <c r="O32" s="301">
        <f>'day22'!G157</f>
        <v>0</v>
      </c>
      <c r="P32" s="301">
        <f>'day22'!G164</f>
        <v>0</v>
      </c>
      <c r="Q32" s="301">
        <f>'day22'!G171</f>
        <v>0</v>
      </c>
      <c r="R32" s="301">
        <f>'day22'!G178</f>
        <v>0</v>
      </c>
      <c r="S32" s="333">
        <f t="shared" si="2"/>
        <v>0</v>
      </c>
      <c r="T32" s="336">
        <f t="shared" si="1"/>
        <v>0</v>
      </c>
    </row>
    <row r="33" spans="1:20" ht="11.25" thickBot="1" x14ac:dyDescent="0.25">
      <c r="A33" s="302" t="s">
        <v>126</v>
      </c>
      <c r="B33" s="335">
        <f>'day23'!B4</f>
        <v>44127</v>
      </c>
      <c r="C33" s="301">
        <f>'day23'!I44</f>
        <v>0</v>
      </c>
      <c r="D33" s="301">
        <f>'day23'!G54</f>
        <v>0</v>
      </c>
      <c r="E33" s="301">
        <f>'day23'!G64</f>
        <v>0</v>
      </c>
      <c r="F33" s="301">
        <f>'day23'!F74</f>
        <v>0</v>
      </c>
      <c r="G33" s="301">
        <f>'day23'!F84</f>
        <v>0</v>
      </c>
      <c r="H33" s="301">
        <f>'day23'!G91</f>
        <v>0</v>
      </c>
      <c r="I33" s="301">
        <f>'day23'!H102</f>
        <v>0</v>
      </c>
      <c r="J33" s="332">
        <f t="shared" si="0"/>
        <v>0</v>
      </c>
      <c r="K33" s="301">
        <f>'day23'!G116</f>
        <v>0</v>
      </c>
      <c r="L33" s="301">
        <f>'day23'!G130</f>
        <v>0</v>
      </c>
      <c r="M33" s="301">
        <f>'day23'!G139</f>
        <v>0</v>
      </c>
      <c r="N33" s="301">
        <f>'day23'!G148</f>
        <v>0</v>
      </c>
      <c r="O33" s="301">
        <f>'day23'!G157</f>
        <v>0</v>
      </c>
      <c r="P33" s="301">
        <f>'day23'!G164</f>
        <v>0</v>
      </c>
      <c r="Q33" s="301">
        <f>'day23'!G171</f>
        <v>0</v>
      </c>
      <c r="R33" s="301">
        <f>'day23'!G178</f>
        <v>0</v>
      </c>
      <c r="S33" s="333">
        <f t="shared" si="2"/>
        <v>0</v>
      </c>
      <c r="T33" s="336">
        <f t="shared" si="1"/>
        <v>0</v>
      </c>
    </row>
    <row r="34" spans="1:20" ht="11.25" thickBot="1" x14ac:dyDescent="0.25">
      <c r="A34" s="302" t="s">
        <v>127</v>
      </c>
      <c r="B34" s="335">
        <f>'day24'!B4</f>
        <v>44128</v>
      </c>
      <c r="C34" s="301">
        <f>'day24'!I44</f>
        <v>0</v>
      </c>
      <c r="D34" s="301">
        <f>'day24'!G54</f>
        <v>0</v>
      </c>
      <c r="E34" s="301">
        <f>'day24'!G64</f>
        <v>0</v>
      </c>
      <c r="F34" s="301">
        <f>'day24'!F74</f>
        <v>0</v>
      </c>
      <c r="G34" s="301">
        <f>'day24'!F84</f>
        <v>0</v>
      </c>
      <c r="H34" s="301">
        <f>'day24'!G91</f>
        <v>0</v>
      </c>
      <c r="I34" s="301">
        <f>'day24'!H102</f>
        <v>0</v>
      </c>
      <c r="J34" s="332">
        <f t="shared" si="0"/>
        <v>0</v>
      </c>
      <c r="K34" s="301">
        <f>'day24'!G116</f>
        <v>0</v>
      </c>
      <c r="L34" s="301">
        <f>'day24'!G130</f>
        <v>0</v>
      </c>
      <c r="M34" s="301">
        <f>'day24'!G139</f>
        <v>0</v>
      </c>
      <c r="N34" s="301">
        <f>'day24'!G148</f>
        <v>0</v>
      </c>
      <c r="O34" s="301">
        <f>'day24'!G157</f>
        <v>0</v>
      </c>
      <c r="P34" s="301">
        <f>'day24'!G164</f>
        <v>0</v>
      </c>
      <c r="Q34" s="301">
        <f>'day24'!G171</f>
        <v>0</v>
      </c>
      <c r="R34" s="301">
        <f>'day24'!G178</f>
        <v>0</v>
      </c>
      <c r="S34" s="333">
        <f t="shared" si="2"/>
        <v>0</v>
      </c>
      <c r="T34" s="336">
        <f t="shared" si="1"/>
        <v>0</v>
      </c>
    </row>
    <row r="35" spans="1:20" ht="11.25" thickBot="1" x14ac:dyDescent="0.25">
      <c r="A35" s="302" t="s">
        <v>128</v>
      </c>
      <c r="B35" s="335">
        <f>'day25'!B4</f>
        <v>44129</v>
      </c>
      <c r="C35" s="301">
        <f>'day25'!I44</f>
        <v>0</v>
      </c>
      <c r="D35" s="301">
        <f>'day25'!G54</f>
        <v>0</v>
      </c>
      <c r="E35" s="301">
        <f>'day25'!G64</f>
        <v>0</v>
      </c>
      <c r="F35" s="301">
        <f>'day25'!F74</f>
        <v>0</v>
      </c>
      <c r="G35" s="301">
        <f>'day25'!F84</f>
        <v>0</v>
      </c>
      <c r="H35" s="301">
        <f>'day25'!G91</f>
        <v>0</v>
      </c>
      <c r="I35" s="301">
        <f>'day25'!H102</f>
        <v>0</v>
      </c>
      <c r="J35" s="332">
        <f t="shared" si="0"/>
        <v>0</v>
      </c>
      <c r="K35" s="301">
        <f>'day25'!G116</f>
        <v>0</v>
      </c>
      <c r="L35" s="301">
        <f>'day25'!G130</f>
        <v>0</v>
      </c>
      <c r="M35" s="301">
        <f>'day25'!G139</f>
        <v>0</v>
      </c>
      <c r="N35" s="301">
        <f>'day25'!G148</f>
        <v>0</v>
      </c>
      <c r="O35" s="301">
        <f>'day25'!G157</f>
        <v>0</v>
      </c>
      <c r="P35" s="301">
        <f>'day25'!G164</f>
        <v>0</v>
      </c>
      <c r="Q35" s="301">
        <f>'day25'!G171</f>
        <v>0</v>
      </c>
      <c r="R35" s="301">
        <f>'day25'!G178</f>
        <v>0</v>
      </c>
      <c r="S35" s="333">
        <f t="shared" si="2"/>
        <v>0</v>
      </c>
      <c r="T35" s="336">
        <f t="shared" si="1"/>
        <v>0</v>
      </c>
    </row>
    <row r="36" spans="1:20" ht="11.25" thickBot="1" x14ac:dyDescent="0.25">
      <c r="A36" s="302" t="s">
        <v>129</v>
      </c>
      <c r="B36" s="335">
        <f>'day26'!B4</f>
        <v>44130</v>
      </c>
      <c r="C36" s="301">
        <f>'day26'!I44</f>
        <v>0</v>
      </c>
      <c r="D36" s="301">
        <f>'day26'!G54</f>
        <v>0</v>
      </c>
      <c r="E36" s="301">
        <f>'day26'!G64</f>
        <v>0</v>
      </c>
      <c r="F36" s="301">
        <f>'day26'!F74</f>
        <v>0</v>
      </c>
      <c r="G36" s="301">
        <f>'day26'!F84</f>
        <v>0</v>
      </c>
      <c r="H36" s="301">
        <f>'day26'!G91</f>
        <v>0</v>
      </c>
      <c r="I36" s="301">
        <f>'day26'!H102</f>
        <v>0</v>
      </c>
      <c r="J36" s="332">
        <f t="shared" si="0"/>
        <v>0</v>
      </c>
      <c r="K36" s="301">
        <f>'day26'!G116</f>
        <v>0</v>
      </c>
      <c r="L36" s="301">
        <f>'day26'!G130</f>
        <v>0</v>
      </c>
      <c r="M36" s="301">
        <f>'day26'!G139</f>
        <v>0</v>
      </c>
      <c r="N36" s="301">
        <f>'day26'!G148</f>
        <v>0</v>
      </c>
      <c r="O36" s="301">
        <f>'day26'!G157</f>
        <v>0</v>
      </c>
      <c r="P36" s="301">
        <f>'day26'!G164</f>
        <v>0</v>
      </c>
      <c r="Q36" s="301">
        <f>'day26'!G171</f>
        <v>0</v>
      </c>
      <c r="R36" s="301">
        <f>'day26'!G178</f>
        <v>0</v>
      </c>
      <c r="S36" s="333">
        <f t="shared" si="2"/>
        <v>0</v>
      </c>
      <c r="T36" s="336">
        <f t="shared" si="1"/>
        <v>0</v>
      </c>
    </row>
    <row r="37" spans="1:20" ht="11.25" thickBot="1" x14ac:dyDescent="0.25">
      <c r="A37" s="302" t="s">
        <v>130</v>
      </c>
      <c r="B37" s="335">
        <f>'day27'!B4</f>
        <v>44131</v>
      </c>
      <c r="C37" s="301">
        <f>'day27'!I44</f>
        <v>0</v>
      </c>
      <c r="D37" s="301">
        <f>'day27'!G54</f>
        <v>0</v>
      </c>
      <c r="E37" s="301">
        <f>'day27'!G64</f>
        <v>0</v>
      </c>
      <c r="F37" s="301">
        <f>'day27'!F74</f>
        <v>0</v>
      </c>
      <c r="G37" s="301">
        <f>'day27'!F84</f>
        <v>0</v>
      </c>
      <c r="H37" s="301">
        <f>'day27'!G91</f>
        <v>0</v>
      </c>
      <c r="I37" s="301">
        <f>'day27'!H102</f>
        <v>0</v>
      </c>
      <c r="J37" s="332">
        <f t="shared" si="0"/>
        <v>0</v>
      </c>
      <c r="K37" s="301">
        <f>'day27'!G116</f>
        <v>0</v>
      </c>
      <c r="L37" s="301">
        <f>'day27'!G130</f>
        <v>0</v>
      </c>
      <c r="M37" s="301">
        <f>'day27'!G139</f>
        <v>0</v>
      </c>
      <c r="N37" s="301">
        <f>'day27'!G148</f>
        <v>0</v>
      </c>
      <c r="O37" s="301">
        <f>'day27'!G157</f>
        <v>0</v>
      </c>
      <c r="P37" s="301">
        <f>'day27'!G164</f>
        <v>0</v>
      </c>
      <c r="Q37" s="301">
        <f>'day27'!G171</f>
        <v>0</v>
      </c>
      <c r="R37" s="301">
        <f>'day27'!G178</f>
        <v>0</v>
      </c>
      <c r="S37" s="333">
        <f t="shared" si="2"/>
        <v>0</v>
      </c>
      <c r="T37" s="336">
        <f t="shared" si="1"/>
        <v>0</v>
      </c>
    </row>
    <row r="38" spans="1:20" ht="11.25" thickBot="1" x14ac:dyDescent="0.25">
      <c r="A38" s="302" t="s">
        <v>131</v>
      </c>
      <c r="B38" s="335">
        <f>'day28'!B4</f>
        <v>44132</v>
      </c>
      <c r="C38" s="301">
        <f>'day28'!I44</f>
        <v>0</v>
      </c>
      <c r="D38" s="301">
        <f>'day28'!G54</f>
        <v>0</v>
      </c>
      <c r="E38" s="301">
        <f>'day28'!G64</f>
        <v>0</v>
      </c>
      <c r="F38" s="301">
        <f>'day28'!F74</f>
        <v>0</v>
      </c>
      <c r="G38" s="301">
        <f>'day28'!F84</f>
        <v>0</v>
      </c>
      <c r="H38" s="301">
        <f>'day28'!G91</f>
        <v>0</v>
      </c>
      <c r="I38" s="301">
        <f>'day28'!H102</f>
        <v>0</v>
      </c>
      <c r="J38" s="332">
        <f t="shared" si="0"/>
        <v>0</v>
      </c>
      <c r="K38" s="301">
        <f>'day28'!G116</f>
        <v>0</v>
      </c>
      <c r="L38" s="301">
        <f>'day28'!G130</f>
        <v>0</v>
      </c>
      <c r="M38" s="301">
        <f>'day28'!G139</f>
        <v>0</v>
      </c>
      <c r="N38" s="301">
        <f>'day28'!G148</f>
        <v>0</v>
      </c>
      <c r="O38" s="301">
        <f>'day28'!G157</f>
        <v>0</v>
      </c>
      <c r="P38" s="301">
        <f>'day28'!G164</f>
        <v>0</v>
      </c>
      <c r="Q38" s="301">
        <f>'day28'!G171</f>
        <v>0</v>
      </c>
      <c r="R38" s="301">
        <f>'day28'!G178</f>
        <v>0</v>
      </c>
      <c r="S38" s="333">
        <f t="shared" si="2"/>
        <v>0</v>
      </c>
      <c r="T38" s="336">
        <f t="shared" si="1"/>
        <v>0</v>
      </c>
    </row>
    <row r="39" spans="1:20" ht="11.25" thickBot="1" x14ac:dyDescent="0.25">
      <c r="A39" s="302" t="s">
        <v>132</v>
      </c>
      <c r="B39" s="335">
        <f>'day29'!B4</f>
        <v>44133</v>
      </c>
      <c r="C39" s="301">
        <f>'day29'!I44</f>
        <v>0</v>
      </c>
      <c r="D39" s="301">
        <f>'day29'!G54</f>
        <v>0</v>
      </c>
      <c r="E39" s="301">
        <f>'day29'!G64</f>
        <v>0</v>
      </c>
      <c r="F39" s="301">
        <f>'day29'!F74</f>
        <v>0</v>
      </c>
      <c r="G39" s="301">
        <f>'day29'!F84</f>
        <v>0</v>
      </c>
      <c r="H39" s="301">
        <f>'day29'!G91</f>
        <v>0</v>
      </c>
      <c r="I39" s="301">
        <f>'day29'!H102</f>
        <v>0</v>
      </c>
      <c r="J39" s="332">
        <f t="shared" si="0"/>
        <v>0</v>
      </c>
      <c r="K39" s="301">
        <f>'day29'!G116</f>
        <v>0</v>
      </c>
      <c r="L39" s="301">
        <f>'day29'!G130</f>
        <v>0</v>
      </c>
      <c r="M39" s="301">
        <f>'day29'!G139</f>
        <v>0</v>
      </c>
      <c r="N39" s="301">
        <f>'day29'!G148</f>
        <v>0</v>
      </c>
      <c r="O39" s="301">
        <f>'day29'!G157</f>
        <v>0</v>
      </c>
      <c r="P39" s="301">
        <f>'day29'!G164</f>
        <v>0</v>
      </c>
      <c r="Q39" s="301">
        <f>'day29'!G171</f>
        <v>0</v>
      </c>
      <c r="R39" s="301">
        <f>'day29'!G178</f>
        <v>0</v>
      </c>
      <c r="S39" s="333">
        <f t="shared" si="2"/>
        <v>0</v>
      </c>
      <c r="T39" s="336">
        <f t="shared" si="1"/>
        <v>0</v>
      </c>
    </row>
    <row r="40" spans="1:20" ht="11.25" thickBot="1" x14ac:dyDescent="0.25">
      <c r="A40" s="302" t="s">
        <v>133</v>
      </c>
      <c r="B40" s="335">
        <f>'day30'!B4</f>
        <v>44134</v>
      </c>
      <c r="C40" s="301">
        <f>'day30'!I44</f>
        <v>0</v>
      </c>
      <c r="D40" s="301">
        <f>'day30'!G54</f>
        <v>0</v>
      </c>
      <c r="E40" s="301">
        <f>'day30'!G64</f>
        <v>0</v>
      </c>
      <c r="F40" s="301">
        <f>'day30'!F74</f>
        <v>0</v>
      </c>
      <c r="G40" s="301">
        <f>'day30'!F84</f>
        <v>0</v>
      </c>
      <c r="H40" s="301">
        <f>'day30'!G91</f>
        <v>0</v>
      </c>
      <c r="I40" s="301">
        <f>'day30'!H102</f>
        <v>0</v>
      </c>
      <c r="J40" s="332">
        <f t="shared" si="0"/>
        <v>0</v>
      </c>
      <c r="K40" s="301">
        <f>'day30'!G116</f>
        <v>0</v>
      </c>
      <c r="L40" s="301">
        <f>'day30'!G130</f>
        <v>0</v>
      </c>
      <c r="M40" s="301">
        <f>'day30'!G139</f>
        <v>0</v>
      </c>
      <c r="N40" s="301">
        <f>'day30'!G148</f>
        <v>0</v>
      </c>
      <c r="O40" s="301">
        <f>'day30'!G157</f>
        <v>0</v>
      </c>
      <c r="P40" s="301">
        <f>'day30'!G164</f>
        <v>0</v>
      </c>
      <c r="Q40" s="301">
        <f>'day30'!G171</f>
        <v>0</v>
      </c>
      <c r="R40" s="301">
        <f>'day30'!G178</f>
        <v>0</v>
      </c>
      <c r="S40" s="333">
        <f t="shared" si="2"/>
        <v>0</v>
      </c>
      <c r="T40" s="336">
        <f t="shared" si="1"/>
        <v>0</v>
      </c>
    </row>
    <row r="41" spans="1:20" ht="11.25" thickBot="1" x14ac:dyDescent="0.25">
      <c r="A41" s="302" t="s">
        <v>134</v>
      </c>
      <c r="B41" s="335">
        <f>'day31'!B4</f>
        <v>44135</v>
      </c>
      <c r="C41" s="301">
        <f>'day31'!I44</f>
        <v>0</v>
      </c>
      <c r="D41" s="301">
        <f>'day31'!G54</f>
        <v>0</v>
      </c>
      <c r="E41" s="301">
        <f>'day31'!G64</f>
        <v>0</v>
      </c>
      <c r="F41" s="301">
        <f>'day31'!F74</f>
        <v>0</v>
      </c>
      <c r="G41" s="301">
        <f>'day31'!F84</f>
        <v>0</v>
      </c>
      <c r="H41" s="301">
        <f>'day31'!G91</f>
        <v>0</v>
      </c>
      <c r="I41" s="301">
        <f>'day31'!H102</f>
        <v>0</v>
      </c>
      <c r="J41" s="332">
        <f t="shared" si="0"/>
        <v>0</v>
      </c>
      <c r="K41" s="301">
        <f>'day31'!G116</f>
        <v>0</v>
      </c>
      <c r="L41" s="301">
        <f>'day31'!G130</f>
        <v>0</v>
      </c>
      <c r="M41" s="301">
        <f>'day31'!G139</f>
        <v>0</v>
      </c>
      <c r="N41" s="301">
        <f>'day31'!G148</f>
        <v>0</v>
      </c>
      <c r="O41" s="301">
        <f>'day31'!G157</f>
        <v>0</v>
      </c>
      <c r="P41" s="301">
        <f>'day31'!G164</f>
        <v>0</v>
      </c>
      <c r="Q41" s="301">
        <f>'day31'!G171</f>
        <v>0</v>
      </c>
      <c r="R41" s="301">
        <f>'day31'!G178</f>
        <v>0</v>
      </c>
      <c r="S41" s="333">
        <f t="shared" si="2"/>
        <v>0</v>
      </c>
      <c r="T41" s="336">
        <f t="shared" si="1"/>
        <v>0</v>
      </c>
    </row>
    <row r="42" spans="1:20" ht="11.25" thickBot="1" x14ac:dyDescent="0.25">
      <c r="A42" s="304"/>
      <c r="B42" s="337" t="s">
        <v>100</v>
      </c>
      <c r="C42" s="305">
        <f>SUM(C10:C41)</f>
        <v>0</v>
      </c>
      <c r="D42" s="305">
        <f t="shared" ref="D42:T42" si="3">SUM(D10:D41)</f>
        <v>0</v>
      </c>
      <c r="E42" s="305">
        <f t="shared" si="3"/>
        <v>0</v>
      </c>
      <c r="F42" s="338">
        <f t="shared" si="3"/>
        <v>0</v>
      </c>
      <c r="G42" s="338">
        <f t="shared" si="3"/>
        <v>0</v>
      </c>
      <c r="H42" s="338">
        <f t="shared" si="3"/>
        <v>0</v>
      </c>
      <c r="I42" s="338">
        <f t="shared" si="3"/>
        <v>0</v>
      </c>
      <c r="J42" s="332">
        <f t="shared" si="3"/>
        <v>0</v>
      </c>
      <c r="K42" s="338">
        <f t="shared" si="3"/>
        <v>0</v>
      </c>
      <c r="L42" s="338">
        <f t="shared" si="3"/>
        <v>0</v>
      </c>
      <c r="M42" s="338">
        <f t="shared" si="3"/>
        <v>0</v>
      </c>
      <c r="N42" s="338">
        <f t="shared" si="3"/>
        <v>0</v>
      </c>
      <c r="O42" s="338">
        <f t="shared" si="3"/>
        <v>0</v>
      </c>
      <c r="P42" s="338">
        <f t="shared" si="3"/>
        <v>0</v>
      </c>
      <c r="Q42" s="338">
        <f t="shared" si="3"/>
        <v>0</v>
      </c>
      <c r="R42" s="338">
        <f t="shared" si="3"/>
        <v>0</v>
      </c>
      <c r="S42" s="333">
        <f t="shared" si="3"/>
        <v>0</v>
      </c>
      <c r="T42" s="339">
        <f t="shared" si="3"/>
        <v>0</v>
      </c>
    </row>
    <row r="43" spans="1:20" x14ac:dyDescent="0.2">
      <c r="C43" s="308"/>
    </row>
  </sheetData>
  <sheetProtection algorithmName="SHA-512" hashValue="0paXFdYbK0vuhSsEMZiraO4cEBN3sSBrvg9Q8UDlEbOIh1F0pqTqY2tuItCKI+aO27IRw0TsitJapGb9TK4cWQ==" saltValue="+KzbZlmybACT6emvOViJLg==" spinCount="100000" sheet="1" objects="1" scenarios="1"/>
  <mergeCells count="7">
    <mergeCell ref="J5:K5"/>
    <mergeCell ref="J6:K6"/>
    <mergeCell ref="A1:C1"/>
    <mergeCell ref="A2:B2"/>
    <mergeCell ref="J2:K2"/>
    <mergeCell ref="J3:K3"/>
    <mergeCell ref="J4:K4"/>
  </mergeCells>
  <phoneticPr fontId="0" type="noConversion"/>
  <pageMargins left="0" right="0" top="0.25" bottom="0.25" header="0" footer="0"/>
  <pageSetup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07"/>
  <sheetViews>
    <sheetView topLeftCell="A47" workbookViewId="0">
      <selection activeCell="I71" sqref="I71"/>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340" t="s">
        <v>3</v>
      </c>
      <c r="B1" s="341" t="str">
        <f>'Daily Summary'!J2</f>
        <v>S20003</v>
      </c>
      <c r="C1" s="342"/>
      <c r="D1" s="343"/>
      <c r="E1" s="344" t="s">
        <v>52</v>
      </c>
      <c r="F1" s="345" t="str">
        <f>'Daily Summary'!A1</f>
        <v>F/V Timothy Eastman</v>
      </c>
      <c r="G1" s="346"/>
      <c r="H1" s="347"/>
      <c r="I1" s="348"/>
    </row>
    <row r="2" spans="1:10" x14ac:dyDescent="0.2">
      <c r="A2" s="349"/>
      <c r="B2" s="172"/>
      <c r="C2" s="172"/>
      <c r="D2" s="173"/>
      <c r="E2" s="172"/>
      <c r="F2" s="173"/>
      <c r="G2" s="172"/>
      <c r="H2" s="173"/>
      <c r="I2" s="350"/>
    </row>
    <row r="3" spans="1:10" x14ac:dyDescent="0.2">
      <c r="A3" s="349"/>
      <c r="B3" s="172"/>
      <c r="C3" s="172"/>
      <c r="D3" s="173"/>
      <c r="E3" s="172"/>
      <c r="F3" s="173"/>
      <c r="G3" s="172"/>
      <c r="H3" s="173"/>
      <c r="I3" s="350"/>
    </row>
    <row r="4" spans="1:10" ht="13.5" thickBot="1" x14ac:dyDescent="0.25">
      <c r="A4" s="351" t="s">
        <v>54</v>
      </c>
      <c r="B4" s="280">
        <v>44105</v>
      </c>
      <c r="C4" s="172"/>
      <c r="D4" s="479" t="s">
        <v>53</v>
      </c>
      <c r="E4" s="479"/>
      <c r="F4" s="479"/>
      <c r="G4" s="477"/>
      <c r="H4" s="477"/>
      <c r="I4" s="478"/>
    </row>
    <row r="5" spans="1:10" s="51" customFormat="1" ht="10.5" x14ac:dyDescent="0.15">
      <c r="A5" s="203"/>
      <c r="B5" s="204" t="s">
        <v>334</v>
      </c>
      <c r="C5" s="204" t="s">
        <v>258</v>
      </c>
      <c r="D5" s="209"/>
      <c r="E5" s="204" t="s">
        <v>4</v>
      </c>
      <c r="F5" s="209"/>
      <c r="G5" s="204" t="s">
        <v>2</v>
      </c>
      <c r="H5" s="204" t="s">
        <v>5</v>
      </c>
      <c r="I5" s="205"/>
    </row>
    <row r="6" spans="1:10" s="51" customFormat="1" ht="11.25" thickBot="1" x14ac:dyDescent="0.2">
      <c r="A6" s="206" t="s">
        <v>55</v>
      </c>
      <c r="B6" s="207" t="s">
        <v>335</v>
      </c>
      <c r="C6" s="207"/>
      <c r="D6" s="207" t="s">
        <v>10</v>
      </c>
      <c r="E6" s="207" t="s">
        <v>1</v>
      </c>
      <c r="F6" s="207" t="s">
        <v>6</v>
      </c>
      <c r="G6" s="207" t="s">
        <v>7</v>
      </c>
      <c r="H6" s="207" t="s">
        <v>8</v>
      </c>
      <c r="I6" s="208" t="s">
        <v>9</v>
      </c>
      <c r="J6" s="110"/>
    </row>
    <row r="7" spans="1:10" s="51" customFormat="1" ht="11.25" thickBot="1" x14ac:dyDescent="0.2">
      <c r="A7" s="210" t="s">
        <v>185</v>
      </c>
      <c r="B7" s="390"/>
      <c r="C7" s="211"/>
      <c r="D7" s="212" t="s">
        <v>186</v>
      </c>
      <c r="E7" s="213" t="s">
        <v>70</v>
      </c>
      <c r="F7" s="214" t="s">
        <v>187</v>
      </c>
      <c r="G7" s="215">
        <v>0</v>
      </c>
      <c r="H7" s="130">
        <f>INDEX(rate!$F$4:$G$58,MATCH(E7,rate!$F$4:$F$58,0),2)</f>
        <v>127</v>
      </c>
      <c r="I7" s="216">
        <f>(G7*H7)</f>
        <v>0</v>
      </c>
      <c r="J7" s="111"/>
    </row>
    <row r="8" spans="1:10" s="51" customFormat="1" ht="11.25" thickBot="1" x14ac:dyDescent="0.2">
      <c r="A8" s="125" t="s">
        <v>185</v>
      </c>
      <c r="B8" s="391"/>
      <c r="C8" s="198"/>
      <c r="D8" s="106" t="s">
        <v>186</v>
      </c>
      <c r="E8" s="201" t="s">
        <v>199</v>
      </c>
      <c r="F8" s="107" t="s">
        <v>187</v>
      </c>
      <c r="G8" s="202">
        <v>0</v>
      </c>
      <c r="H8" s="130">
        <f>INDEX(rate!$F$4:$G$58,MATCH(E8,rate!$F$4:$F$58,0),2)</f>
        <v>75</v>
      </c>
      <c r="I8" s="193">
        <f t="shared" ref="I8:I42" si="0">(G8*H8)</f>
        <v>0</v>
      </c>
    </row>
    <row r="9" spans="1:10" s="51" customFormat="1" ht="11.25" thickBot="1" x14ac:dyDescent="0.2">
      <c r="A9" s="125" t="s">
        <v>185</v>
      </c>
      <c r="B9" s="391"/>
      <c r="C9" s="198"/>
      <c r="D9" s="106" t="s">
        <v>186</v>
      </c>
      <c r="E9" s="201" t="s">
        <v>189</v>
      </c>
      <c r="F9" s="107" t="s">
        <v>187</v>
      </c>
      <c r="G9" s="202">
        <v>0</v>
      </c>
      <c r="H9" s="130">
        <f>INDEX(rate!$F$4:$G$58,MATCH(E9,rate!$F$4:$F$58,0),2)</f>
        <v>207</v>
      </c>
      <c r="I9" s="193">
        <f t="shared" si="0"/>
        <v>0</v>
      </c>
    </row>
    <row r="10" spans="1:10" s="51" customFormat="1" ht="11.25" thickBot="1" x14ac:dyDescent="0.2">
      <c r="A10" s="125" t="s">
        <v>185</v>
      </c>
      <c r="B10" s="391"/>
      <c r="C10" s="198"/>
      <c r="D10" s="106" t="s">
        <v>186</v>
      </c>
      <c r="E10" s="201" t="s">
        <v>199</v>
      </c>
      <c r="F10" s="107" t="s">
        <v>187</v>
      </c>
      <c r="G10" s="202">
        <v>0</v>
      </c>
      <c r="H10" s="130">
        <f>INDEX(rate!$F$4:$G$58,MATCH(E10,rate!$F$4:$F$58,0),2)</f>
        <v>75</v>
      </c>
      <c r="I10" s="193">
        <f t="shared" si="0"/>
        <v>0</v>
      </c>
    </row>
    <row r="11" spans="1:10" s="51" customFormat="1" ht="11.25" thickBot="1" x14ac:dyDescent="0.2">
      <c r="A11" s="125" t="s">
        <v>185</v>
      </c>
      <c r="B11" s="391"/>
      <c r="C11" s="198"/>
      <c r="D11" s="106" t="s">
        <v>186</v>
      </c>
      <c r="E11" s="201" t="s">
        <v>199</v>
      </c>
      <c r="F11" s="107" t="s">
        <v>187</v>
      </c>
      <c r="G11" s="202">
        <v>0</v>
      </c>
      <c r="H11" s="130">
        <f>INDEX(rate!$F$4:$G$58,MATCH(E11,rate!$F$4:$F$58,0),2)</f>
        <v>75</v>
      </c>
      <c r="I11" s="193">
        <f t="shared" si="0"/>
        <v>0</v>
      </c>
    </row>
    <row r="12" spans="1:10" s="51" customFormat="1" ht="11.25" thickBot="1" x14ac:dyDescent="0.2">
      <c r="A12" s="125" t="s">
        <v>185</v>
      </c>
      <c r="B12" s="391"/>
      <c r="C12" s="198"/>
      <c r="D12" s="106" t="s">
        <v>186</v>
      </c>
      <c r="E12" s="201" t="s">
        <v>199</v>
      </c>
      <c r="F12" s="107" t="s">
        <v>187</v>
      </c>
      <c r="G12" s="202">
        <v>0</v>
      </c>
      <c r="H12" s="130">
        <f>INDEX(rate!$F$4:$G$58,MATCH(E12,rate!$F$4:$F$58,0),2)</f>
        <v>75</v>
      </c>
      <c r="I12" s="193">
        <f t="shared" si="0"/>
        <v>0</v>
      </c>
    </row>
    <row r="13" spans="1:10" s="51" customFormat="1" ht="11.25" thickBot="1" x14ac:dyDescent="0.2">
      <c r="A13" s="125" t="s">
        <v>185</v>
      </c>
      <c r="B13" s="391"/>
      <c r="C13" s="198"/>
      <c r="D13" s="106" t="s">
        <v>186</v>
      </c>
      <c r="E13" s="201" t="s">
        <v>199</v>
      </c>
      <c r="F13" s="107" t="s">
        <v>187</v>
      </c>
      <c r="G13" s="202">
        <v>0</v>
      </c>
      <c r="H13" s="130">
        <f>INDEX(rate!$F$4:$G$58,MATCH(E13,rate!$F$4:$F$58,0),2)</f>
        <v>75</v>
      </c>
      <c r="I13" s="193">
        <f t="shared" si="0"/>
        <v>0</v>
      </c>
    </row>
    <row r="14" spans="1:10" s="51" customFormat="1" ht="11.25" thickBot="1" x14ac:dyDescent="0.2">
      <c r="A14" s="125" t="s">
        <v>185</v>
      </c>
      <c r="B14" s="391"/>
      <c r="C14" s="198"/>
      <c r="D14" s="106" t="s">
        <v>186</v>
      </c>
      <c r="E14" s="201" t="s">
        <v>199</v>
      </c>
      <c r="F14" s="107" t="s">
        <v>187</v>
      </c>
      <c r="G14" s="202">
        <v>0</v>
      </c>
      <c r="H14" s="130">
        <f>INDEX(rate!$F$4:$G$58,MATCH(E14,rate!$F$4:$F$58,0),2)</f>
        <v>75</v>
      </c>
      <c r="I14" s="193">
        <f t="shared" si="0"/>
        <v>0</v>
      </c>
    </row>
    <row r="15" spans="1:10" s="51" customFormat="1" ht="11.25" thickBot="1" x14ac:dyDescent="0.2">
      <c r="A15" s="125" t="s">
        <v>185</v>
      </c>
      <c r="B15" s="391"/>
      <c r="C15" s="198"/>
      <c r="D15" s="106" t="s">
        <v>186</v>
      </c>
      <c r="E15" s="201" t="s">
        <v>191</v>
      </c>
      <c r="F15" s="107" t="s">
        <v>187</v>
      </c>
      <c r="G15" s="202">
        <v>0</v>
      </c>
      <c r="H15" s="130">
        <f>INDEX(rate!$F$4:$G$58,MATCH(E15,rate!$F$4:$F$58,0),2)</f>
        <v>234</v>
      </c>
      <c r="I15" s="193">
        <f t="shared" si="0"/>
        <v>0</v>
      </c>
    </row>
    <row r="16" spans="1:10" s="51" customFormat="1" ht="11.25" thickBot="1" x14ac:dyDescent="0.2">
      <c r="A16" s="125" t="s">
        <v>185</v>
      </c>
      <c r="B16" s="391"/>
      <c r="C16" s="198"/>
      <c r="D16" s="106" t="s">
        <v>186</v>
      </c>
      <c r="E16" s="201" t="s">
        <v>199</v>
      </c>
      <c r="F16" s="107" t="s">
        <v>187</v>
      </c>
      <c r="G16" s="202">
        <v>0</v>
      </c>
      <c r="H16" s="130">
        <f>INDEX(rate!$F$4:$G$58,MATCH(E16,rate!$F$4:$F$58,0),2)</f>
        <v>75</v>
      </c>
      <c r="I16" s="193">
        <f t="shared" si="0"/>
        <v>0</v>
      </c>
    </row>
    <row r="17" spans="1:9" s="51" customFormat="1" ht="11.25" thickBot="1" x14ac:dyDescent="0.2">
      <c r="A17" s="125" t="s">
        <v>185</v>
      </c>
      <c r="B17" s="391"/>
      <c r="C17" s="198"/>
      <c r="D17" s="106" t="s">
        <v>186</v>
      </c>
      <c r="E17" s="201" t="s">
        <v>199</v>
      </c>
      <c r="F17" s="107" t="s">
        <v>187</v>
      </c>
      <c r="G17" s="202">
        <v>0</v>
      </c>
      <c r="H17" s="130">
        <f>INDEX(rate!$F$4:$G$58,MATCH(E17,rate!$F$4:$F$58,0),2)</f>
        <v>75</v>
      </c>
      <c r="I17" s="193">
        <f t="shared" si="0"/>
        <v>0</v>
      </c>
    </row>
    <row r="18" spans="1:9" s="51" customFormat="1" ht="11.25" thickBot="1" x14ac:dyDescent="0.2">
      <c r="A18" s="125" t="s">
        <v>185</v>
      </c>
      <c r="B18" s="392"/>
      <c r="C18" s="198"/>
      <c r="D18" s="106" t="s">
        <v>186</v>
      </c>
      <c r="E18" s="201" t="s">
        <v>199</v>
      </c>
      <c r="F18" s="107" t="s">
        <v>187</v>
      </c>
      <c r="G18" s="202">
        <v>0</v>
      </c>
      <c r="H18" s="130">
        <f>INDEX(rate!$F$4:$G$58,MATCH(E18,rate!$F$4:$F$58,0),2)</f>
        <v>75</v>
      </c>
      <c r="I18" s="193">
        <f t="shared" si="0"/>
        <v>0</v>
      </c>
    </row>
    <row r="19" spans="1:9" s="51" customFormat="1" ht="11.25" thickBot="1" x14ac:dyDescent="0.2">
      <c r="A19" s="125" t="s">
        <v>185</v>
      </c>
      <c r="B19" s="391"/>
      <c r="C19" s="198"/>
      <c r="D19" s="106" t="s">
        <v>186</v>
      </c>
      <c r="E19" s="201" t="s">
        <v>199</v>
      </c>
      <c r="F19" s="107" t="s">
        <v>187</v>
      </c>
      <c r="G19" s="202">
        <v>0</v>
      </c>
      <c r="H19" s="130">
        <f>INDEX(rate!$F$4:$G$58,MATCH(E19,rate!$F$4:$F$58,0),2)</f>
        <v>75</v>
      </c>
      <c r="I19" s="193">
        <f t="shared" si="0"/>
        <v>0</v>
      </c>
    </row>
    <row r="20" spans="1:9" s="51" customFormat="1" ht="11.25" thickBot="1" x14ac:dyDescent="0.2">
      <c r="A20" s="125" t="s">
        <v>185</v>
      </c>
      <c r="B20" s="391"/>
      <c r="C20" s="198"/>
      <c r="D20" s="106" t="s">
        <v>186</v>
      </c>
      <c r="E20" s="201" t="s">
        <v>199</v>
      </c>
      <c r="F20" s="107" t="s">
        <v>187</v>
      </c>
      <c r="G20" s="202">
        <v>0</v>
      </c>
      <c r="H20" s="130">
        <f>INDEX(rate!$F$4:$G$58,MATCH(E20,rate!$F$4:$F$58,0),2)</f>
        <v>75</v>
      </c>
      <c r="I20" s="193">
        <f t="shared" si="0"/>
        <v>0</v>
      </c>
    </row>
    <row r="21" spans="1:9" s="51" customFormat="1" ht="11.25" thickBot="1" x14ac:dyDescent="0.2">
      <c r="A21" s="125" t="s">
        <v>185</v>
      </c>
      <c r="B21" s="391"/>
      <c r="C21" s="198"/>
      <c r="D21" s="106" t="s">
        <v>186</v>
      </c>
      <c r="E21" s="201" t="s">
        <v>199</v>
      </c>
      <c r="F21" s="107" t="s">
        <v>187</v>
      </c>
      <c r="G21" s="202">
        <v>0</v>
      </c>
      <c r="H21" s="130">
        <f>INDEX(rate!$F$4:$G$58,MATCH(E21,rate!$F$4:$F$58,0),2)</f>
        <v>75</v>
      </c>
      <c r="I21" s="193">
        <f t="shared" si="0"/>
        <v>0</v>
      </c>
    </row>
    <row r="22" spans="1:9" s="51" customFormat="1" ht="11.25" thickBot="1" x14ac:dyDescent="0.2">
      <c r="A22" s="125" t="s">
        <v>185</v>
      </c>
      <c r="B22" s="391"/>
      <c r="C22" s="198"/>
      <c r="D22" s="106" t="s">
        <v>186</v>
      </c>
      <c r="E22" s="201" t="s">
        <v>199</v>
      </c>
      <c r="F22" s="107" t="s">
        <v>187</v>
      </c>
      <c r="G22" s="202">
        <v>0</v>
      </c>
      <c r="H22" s="130">
        <f>INDEX(rate!$F$4:$G$58,MATCH(E22,rate!$F$4:$F$58,0),2)</f>
        <v>75</v>
      </c>
      <c r="I22" s="193">
        <f t="shared" si="0"/>
        <v>0</v>
      </c>
    </row>
    <row r="23" spans="1:9" s="51" customFormat="1" ht="11.25" thickBot="1" x14ac:dyDescent="0.2">
      <c r="A23" s="125" t="s">
        <v>185</v>
      </c>
      <c r="B23" s="391"/>
      <c r="C23" s="198"/>
      <c r="D23" s="106" t="s">
        <v>186</v>
      </c>
      <c r="E23" s="201" t="s">
        <v>199</v>
      </c>
      <c r="F23" s="107" t="s">
        <v>187</v>
      </c>
      <c r="G23" s="202">
        <v>0</v>
      </c>
      <c r="H23" s="130">
        <f>INDEX(rate!$F$4:$G$58,MATCH(E23,rate!$F$4:$F$58,0),2)</f>
        <v>75</v>
      </c>
      <c r="I23" s="193">
        <f t="shared" si="0"/>
        <v>0</v>
      </c>
    </row>
    <row r="24" spans="1:9" s="51" customFormat="1" ht="11.25" thickBot="1" x14ac:dyDescent="0.2">
      <c r="A24" s="125" t="s">
        <v>185</v>
      </c>
      <c r="B24" s="391"/>
      <c r="C24" s="198"/>
      <c r="D24" s="106" t="s">
        <v>186</v>
      </c>
      <c r="E24" s="201" t="s">
        <v>199</v>
      </c>
      <c r="F24" s="107" t="s">
        <v>187</v>
      </c>
      <c r="G24" s="202">
        <v>0</v>
      </c>
      <c r="H24" s="130">
        <f>INDEX(rate!$F$4:$G$58,MATCH(E24,rate!$F$4:$F$58,0),2)</f>
        <v>75</v>
      </c>
      <c r="I24" s="193">
        <f t="shared" si="0"/>
        <v>0</v>
      </c>
    </row>
    <row r="25" spans="1:9" s="51" customFormat="1" ht="11.25" thickBot="1" x14ac:dyDescent="0.2">
      <c r="A25" s="125" t="s">
        <v>185</v>
      </c>
      <c r="B25" s="391"/>
      <c r="C25" s="198"/>
      <c r="D25" s="106" t="s">
        <v>186</v>
      </c>
      <c r="E25" s="201" t="s">
        <v>199</v>
      </c>
      <c r="F25" s="107" t="s">
        <v>187</v>
      </c>
      <c r="G25" s="202">
        <v>0</v>
      </c>
      <c r="H25" s="130">
        <f>INDEX(rate!$F$4:$G$58,MATCH(E25,rate!$F$4:$F$58,0),2)</f>
        <v>75</v>
      </c>
      <c r="I25" s="193">
        <f t="shared" si="0"/>
        <v>0</v>
      </c>
    </row>
    <row r="26" spans="1:9" s="51" customFormat="1" ht="11.25" thickBot="1" x14ac:dyDescent="0.2">
      <c r="A26" s="125" t="s">
        <v>185</v>
      </c>
      <c r="B26" s="391"/>
      <c r="C26" s="198"/>
      <c r="D26" s="106" t="s">
        <v>186</v>
      </c>
      <c r="E26" s="201" t="s">
        <v>199</v>
      </c>
      <c r="F26" s="107" t="s">
        <v>187</v>
      </c>
      <c r="G26" s="202">
        <v>0</v>
      </c>
      <c r="H26" s="130">
        <f>INDEX(rate!$F$4:$G$58,MATCH(E26,rate!$F$4:$F$58,0),2)</f>
        <v>75</v>
      </c>
      <c r="I26" s="193">
        <f t="shared" si="0"/>
        <v>0</v>
      </c>
    </row>
    <row r="27" spans="1:9" s="51" customFormat="1" ht="11.25" thickBot="1" x14ac:dyDescent="0.2">
      <c r="A27" s="125" t="s">
        <v>185</v>
      </c>
      <c r="B27" s="391"/>
      <c r="C27" s="198"/>
      <c r="D27" s="106" t="s">
        <v>186</v>
      </c>
      <c r="E27" s="201" t="s">
        <v>199</v>
      </c>
      <c r="F27" s="107" t="s">
        <v>187</v>
      </c>
      <c r="G27" s="202">
        <v>0</v>
      </c>
      <c r="H27" s="130">
        <f>INDEX(rate!$F$4:$G$58,MATCH(E27,rate!$F$4:$F$58,0),2)</f>
        <v>75</v>
      </c>
      <c r="I27" s="193">
        <f t="shared" si="0"/>
        <v>0</v>
      </c>
    </row>
    <row r="28" spans="1:9" s="51" customFormat="1" ht="11.25" thickBot="1" x14ac:dyDescent="0.2">
      <c r="A28" s="125" t="s">
        <v>185</v>
      </c>
      <c r="B28" s="391"/>
      <c r="C28" s="198"/>
      <c r="D28" s="106" t="s">
        <v>186</v>
      </c>
      <c r="E28" s="201" t="s">
        <v>199</v>
      </c>
      <c r="F28" s="107" t="s">
        <v>187</v>
      </c>
      <c r="G28" s="202">
        <v>0</v>
      </c>
      <c r="H28" s="130">
        <f>INDEX(rate!$F$4:$G$58,MATCH(E28,rate!$F$4:$F$58,0),2)</f>
        <v>75</v>
      </c>
      <c r="I28" s="193">
        <f t="shared" si="0"/>
        <v>0</v>
      </c>
    </row>
    <row r="29" spans="1:9" s="51" customFormat="1" ht="11.25" thickBot="1" x14ac:dyDescent="0.2">
      <c r="A29" s="125" t="s">
        <v>185</v>
      </c>
      <c r="B29" s="391"/>
      <c r="C29" s="198"/>
      <c r="D29" s="106" t="s">
        <v>186</v>
      </c>
      <c r="E29" s="201" t="s">
        <v>199</v>
      </c>
      <c r="F29" s="107" t="s">
        <v>187</v>
      </c>
      <c r="G29" s="202">
        <v>0</v>
      </c>
      <c r="H29" s="130">
        <f>INDEX(rate!$F$4:$G$58,MATCH(E29,rate!$F$4:$F$58,0),2)</f>
        <v>75</v>
      </c>
      <c r="I29" s="193">
        <f t="shared" si="0"/>
        <v>0</v>
      </c>
    </row>
    <row r="30" spans="1:9" s="51" customFormat="1" ht="11.25" thickBot="1" x14ac:dyDescent="0.2">
      <c r="A30" s="125" t="s">
        <v>185</v>
      </c>
      <c r="B30" s="391"/>
      <c r="C30" s="198"/>
      <c r="D30" s="106" t="s">
        <v>186</v>
      </c>
      <c r="E30" s="201" t="s">
        <v>199</v>
      </c>
      <c r="F30" s="107" t="s">
        <v>187</v>
      </c>
      <c r="G30" s="202">
        <v>0</v>
      </c>
      <c r="H30" s="130">
        <f>INDEX(rate!$F$4:$G$58,MATCH(E30,rate!$F$4:$F$58,0),2)</f>
        <v>75</v>
      </c>
      <c r="I30" s="193">
        <f t="shared" si="0"/>
        <v>0</v>
      </c>
    </row>
    <row r="31" spans="1:9" s="51" customFormat="1" ht="11.25" thickBot="1" x14ac:dyDescent="0.2">
      <c r="A31" s="125" t="s">
        <v>185</v>
      </c>
      <c r="B31" s="391"/>
      <c r="C31" s="198"/>
      <c r="D31" s="106" t="s">
        <v>186</v>
      </c>
      <c r="E31" s="201" t="s">
        <v>199</v>
      </c>
      <c r="F31" s="107" t="s">
        <v>187</v>
      </c>
      <c r="G31" s="202">
        <v>0</v>
      </c>
      <c r="H31" s="130">
        <f>INDEX(rate!$F$4:$G$58,MATCH(E31,rate!$F$4:$F$58,0),2)</f>
        <v>75</v>
      </c>
      <c r="I31" s="193">
        <f t="shared" si="0"/>
        <v>0</v>
      </c>
    </row>
    <row r="32" spans="1:9" s="51" customFormat="1" ht="11.25" thickBot="1" x14ac:dyDescent="0.2">
      <c r="A32" s="125" t="s">
        <v>185</v>
      </c>
      <c r="B32" s="392"/>
      <c r="C32" s="198"/>
      <c r="D32" s="106" t="s">
        <v>186</v>
      </c>
      <c r="E32" s="201" t="s">
        <v>199</v>
      </c>
      <c r="F32" s="107" t="s">
        <v>187</v>
      </c>
      <c r="G32" s="202">
        <v>0</v>
      </c>
      <c r="H32" s="130">
        <f>INDEX(rate!$F$4:$G$58,MATCH(E32,rate!$F$4:$F$58,0),2)</f>
        <v>75</v>
      </c>
      <c r="I32" s="193">
        <f t="shared" si="0"/>
        <v>0</v>
      </c>
    </row>
    <row r="33" spans="1:9" s="51" customFormat="1" ht="11.25" thickBot="1" x14ac:dyDescent="0.2">
      <c r="A33" s="125" t="s">
        <v>185</v>
      </c>
      <c r="B33" s="391"/>
      <c r="C33" s="198"/>
      <c r="D33" s="106" t="s">
        <v>186</v>
      </c>
      <c r="E33" s="201" t="s">
        <v>199</v>
      </c>
      <c r="F33" s="107" t="s">
        <v>187</v>
      </c>
      <c r="G33" s="202">
        <v>0</v>
      </c>
      <c r="H33" s="130">
        <f>INDEX(rate!$F$4:$G$58,MATCH(E33,rate!$F$4:$F$58,0),2)</f>
        <v>75</v>
      </c>
      <c r="I33" s="193">
        <f t="shared" si="0"/>
        <v>0</v>
      </c>
    </row>
    <row r="34" spans="1:9" s="51" customFormat="1" ht="11.25" thickBot="1" x14ac:dyDescent="0.2">
      <c r="A34" s="125" t="s">
        <v>185</v>
      </c>
      <c r="B34" s="391"/>
      <c r="C34" s="198"/>
      <c r="D34" s="106" t="s">
        <v>186</v>
      </c>
      <c r="E34" s="201" t="s">
        <v>199</v>
      </c>
      <c r="F34" s="107" t="s">
        <v>187</v>
      </c>
      <c r="G34" s="202">
        <v>0</v>
      </c>
      <c r="H34" s="130">
        <f>INDEX(rate!$F$4:$G$58,MATCH(E34,rate!$F$4:$F$58,0),2)</f>
        <v>75</v>
      </c>
      <c r="I34" s="193">
        <f t="shared" si="0"/>
        <v>0</v>
      </c>
    </row>
    <row r="35" spans="1:9" s="51" customFormat="1" ht="11.25" thickBot="1" x14ac:dyDescent="0.2">
      <c r="A35" s="125" t="s">
        <v>185</v>
      </c>
      <c r="B35" s="391"/>
      <c r="C35" s="198"/>
      <c r="D35" s="106" t="s">
        <v>186</v>
      </c>
      <c r="E35" s="201" t="s">
        <v>199</v>
      </c>
      <c r="F35" s="107" t="s">
        <v>187</v>
      </c>
      <c r="G35" s="202">
        <v>0</v>
      </c>
      <c r="H35" s="130">
        <f>INDEX(rate!$F$4:$G$58,MATCH(E35,rate!$F$4:$F$58,0),2)</f>
        <v>75</v>
      </c>
      <c r="I35" s="193">
        <f t="shared" si="0"/>
        <v>0</v>
      </c>
    </row>
    <row r="36" spans="1:9" s="51" customFormat="1" ht="11.25" thickBot="1" x14ac:dyDescent="0.2">
      <c r="A36" s="125" t="s">
        <v>185</v>
      </c>
      <c r="B36" s="391"/>
      <c r="C36" s="198"/>
      <c r="D36" s="106" t="s">
        <v>186</v>
      </c>
      <c r="E36" s="201" t="s">
        <v>199</v>
      </c>
      <c r="F36" s="107" t="s">
        <v>187</v>
      </c>
      <c r="G36" s="202">
        <v>0</v>
      </c>
      <c r="H36" s="130">
        <f>INDEX(rate!$F$4:$G$58,MATCH(E36,rate!$F$4:$F$58,0),2)</f>
        <v>75</v>
      </c>
      <c r="I36" s="193">
        <f t="shared" si="0"/>
        <v>0</v>
      </c>
    </row>
    <row r="37" spans="1:9" s="51" customFormat="1" ht="11.25" thickBot="1" x14ac:dyDescent="0.2">
      <c r="A37" s="125" t="s">
        <v>185</v>
      </c>
      <c r="B37" s="391"/>
      <c r="C37" s="198"/>
      <c r="D37" s="106" t="s">
        <v>186</v>
      </c>
      <c r="E37" s="201" t="s">
        <v>199</v>
      </c>
      <c r="F37" s="107" t="s">
        <v>187</v>
      </c>
      <c r="G37" s="202">
        <v>0</v>
      </c>
      <c r="H37" s="130">
        <f>INDEX(rate!$F$4:$G$58,MATCH(E37,rate!$F$4:$F$58,0),2)</f>
        <v>75</v>
      </c>
      <c r="I37" s="193">
        <f t="shared" si="0"/>
        <v>0</v>
      </c>
    </row>
    <row r="38" spans="1:9" s="51" customFormat="1" ht="11.25" thickBot="1" x14ac:dyDescent="0.2">
      <c r="A38" s="125" t="s">
        <v>185</v>
      </c>
      <c r="B38" s="391"/>
      <c r="C38" s="198"/>
      <c r="D38" s="106" t="s">
        <v>186</v>
      </c>
      <c r="E38" s="201" t="s">
        <v>199</v>
      </c>
      <c r="F38" s="107" t="s">
        <v>187</v>
      </c>
      <c r="G38" s="202">
        <v>0</v>
      </c>
      <c r="H38" s="130">
        <f>INDEX(rate!$F$4:$G$58,MATCH(E38,rate!$F$4:$F$58,0),2)</f>
        <v>75</v>
      </c>
      <c r="I38" s="193">
        <f t="shared" si="0"/>
        <v>0</v>
      </c>
    </row>
    <row r="39" spans="1:9" s="51" customFormat="1" ht="11.25" thickBot="1" x14ac:dyDescent="0.2">
      <c r="A39" s="125" t="s">
        <v>185</v>
      </c>
      <c r="B39" s="392"/>
      <c r="C39" s="198"/>
      <c r="D39" s="106" t="s">
        <v>186</v>
      </c>
      <c r="E39" s="201" t="s">
        <v>199</v>
      </c>
      <c r="F39" s="107" t="s">
        <v>187</v>
      </c>
      <c r="G39" s="202">
        <v>0</v>
      </c>
      <c r="H39" s="130">
        <f>INDEX(rate!$F$4:$G$58,MATCH(E39,rate!$F$4:$F$58,0),2)</f>
        <v>75</v>
      </c>
      <c r="I39" s="193">
        <f t="shared" si="0"/>
        <v>0</v>
      </c>
    </row>
    <row r="40" spans="1:9" s="51" customFormat="1" ht="11.25" thickBot="1" x14ac:dyDescent="0.2">
      <c r="A40" s="125" t="s">
        <v>185</v>
      </c>
      <c r="B40" s="391"/>
      <c r="C40" s="198"/>
      <c r="D40" s="106" t="s">
        <v>186</v>
      </c>
      <c r="E40" s="201" t="s">
        <v>199</v>
      </c>
      <c r="F40" s="107" t="s">
        <v>187</v>
      </c>
      <c r="G40" s="202">
        <v>0</v>
      </c>
      <c r="H40" s="130">
        <f>INDEX(rate!$F$4:$G$58,MATCH(E40,rate!$F$4:$F$58,0),2)</f>
        <v>75</v>
      </c>
      <c r="I40" s="193">
        <f t="shared" si="0"/>
        <v>0</v>
      </c>
    </row>
    <row r="41" spans="1:9" s="51" customFormat="1" ht="11.25" thickBot="1" x14ac:dyDescent="0.2">
      <c r="A41" s="125" t="s">
        <v>185</v>
      </c>
      <c r="B41" s="392"/>
      <c r="C41" s="198"/>
      <c r="D41" s="106" t="s">
        <v>186</v>
      </c>
      <c r="E41" s="201" t="s">
        <v>199</v>
      </c>
      <c r="F41" s="107" t="s">
        <v>187</v>
      </c>
      <c r="G41" s="202">
        <v>0</v>
      </c>
      <c r="H41" s="130">
        <f>INDEX(rate!$F$4:$G$58,MATCH(E41,rate!$F$4:$F$58,0),2)</f>
        <v>75</v>
      </c>
      <c r="I41" s="193">
        <f t="shared" si="0"/>
        <v>0</v>
      </c>
    </row>
    <row r="42" spans="1:9" s="51" customFormat="1" ht="11.25" thickBot="1" x14ac:dyDescent="0.2">
      <c r="A42" s="126" t="s">
        <v>185</v>
      </c>
      <c r="B42" s="393"/>
      <c r="C42" s="221"/>
      <c r="D42" s="127" t="s">
        <v>186</v>
      </c>
      <c r="E42" s="217" t="s">
        <v>197</v>
      </c>
      <c r="F42" s="128" t="s">
        <v>187</v>
      </c>
      <c r="G42" s="218">
        <v>0</v>
      </c>
      <c r="H42" s="130">
        <f>INDEX(rate!$F$4:$G$58,MATCH(E42,rate!$F$4:$F$58,0),2)</f>
        <v>157</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401" customFormat="1" ht="11.25" thickBot="1" x14ac:dyDescent="0.2">
      <c r="A45" s="394"/>
      <c r="B45" s="395"/>
      <c r="C45" s="395"/>
      <c r="D45" s="396"/>
      <c r="E45" s="397"/>
      <c r="F45" s="397"/>
      <c r="G45" s="398"/>
      <c r="H45" s="399"/>
      <c r="I45" s="400"/>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316</v>
      </c>
      <c r="B50" s="247"/>
      <c r="C50" s="199"/>
      <c r="D50" s="233" t="str">
        <f>INDEX(rate!$A$4:$D$20,MATCH(A50,rate!$A$4:$A$20,0),4)</f>
        <v>HOURS</v>
      </c>
      <c r="E50" s="248">
        <v>0</v>
      </c>
      <c r="F50" s="231">
        <f>INDEX(rate!$A$4:$D$20,MATCH(A50,rate!$A$4:$A$20,0),2)</f>
        <v>4945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315</v>
      </c>
      <c r="B52" s="252"/>
      <c r="C52" s="200"/>
      <c r="D52" s="234" t="str">
        <f>INDEX(rate!$A$4:$D$20,MATCH(A52,rate!$A$4:$A$20,0),4)</f>
        <v>HOURS</v>
      </c>
      <c r="E52" s="253">
        <v>0</v>
      </c>
      <c r="F52" s="422">
        <f>INDEX(rate!$A$4:$D$20,MATCH(A52,rate!$A$4:$A$20,0),2)</f>
        <v>7515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184</v>
      </c>
      <c r="B62" s="252"/>
      <c r="C62" s="263"/>
      <c r="D62" s="234" t="str">
        <f>INDEX(rate!$A$21:$D$42,MATCH(A62,rate!$A$21:$A$42,0),4)</f>
        <v>HOURS</v>
      </c>
      <c r="E62" s="253">
        <v>0</v>
      </c>
      <c r="F62" s="422">
        <f>INDEX(rate!$A$21:$D$42,MATCH(A62,rate!$A$21:$A$42,0),2)</f>
        <v>8840</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233" t="str">
        <f>INDEX(rate!$A$45:$D$49,MATCH(A68,rate!$A$45:$A$49,0),4)</f>
        <v>HOURS</v>
      </c>
      <c r="D68" s="259">
        <v>0</v>
      </c>
      <c r="E68" s="233">
        <f>INDEX(rate!$A$45:$D$49,MATCH(A68,rate!$A$45:$A$49,0),2)</f>
        <v>12515</v>
      </c>
      <c r="F68" s="260">
        <f>D68*E68</f>
        <v>0</v>
      </c>
      <c r="G68" s="249"/>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268</v>
      </c>
      <c r="B72" s="252"/>
      <c r="C72" s="233" t="str">
        <f>INDEX(rate!$A$45:$D$49,MATCH(A72,rate!$A$45:$A$49,0),4)</f>
        <v>HOURS</v>
      </c>
      <c r="D72" s="253">
        <v>0</v>
      </c>
      <c r="E72" s="233">
        <f>INDEX(rate!$A$45:$D$49,MATCH(A72,rate!$A$45:$A$49,0),2)</f>
        <v>11019</v>
      </c>
      <c r="F72" s="260">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344</v>
      </c>
      <c r="B78" s="266"/>
      <c r="C78" s="130" t="str">
        <f>INDEX(rate!$A$53:$D$95,MATCH(A78,rate!$A$53:$A$95,0),4)</f>
        <v>Hours</v>
      </c>
      <c r="D78" s="259">
        <v>0</v>
      </c>
      <c r="E78" s="421">
        <f>INDEX(rate!$A$53:$D$93,MATCH(A78,rate!$A$53:$A$93,0),2)</f>
        <v>371</v>
      </c>
      <c r="F78" s="260">
        <f>D78*E78</f>
        <v>0</v>
      </c>
      <c r="G78" s="147"/>
      <c r="H78" s="148"/>
      <c r="I78" s="353"/>
    </row>
    <row r="79" spans="1:9" s="51" customFormat="1" ht="10.5" x14ac:dyDescent="0.15">
      <c r="A79" s="246" t="s">
        <v>369</v>
      </c>
      <c r="B79" s="267"/>
      <c r="C79" s="233" t="str">
        <f>INDEX(rate!$A$53:$D$95,MATCH(A79,rate!$A$53:$A$95,0),4)</f>
        <v>Daily</v>
      </c>
      <c r="D79" s="248">
        <v>0</v>
      </c>
      <c r="E79" s="231">
        <f>INDEX(rate!$A$53:$D$95,MATCH(A79,rate!$A$53:$A$95,0),2)</f>
        <v>937</v>
      </c>
      <c r="F79" s="262">
        <f>D79*E79</f>
        <v>0</v>
      </c>
      <c r="G79" s="147"/>
      <c r="H79" s="148"/>
      <c r="I79" s="353"/>
    </row>
    <row r="80" spans="1:9" s="51" customFormat="1" ht="10.5" x14ac:dyDescent="0.15">
      <c r="A80" s="246" t="s">
        <v>364</v>
      </c>
      <c r="B80" s="267"/>
      <c r="C80" s="233" t="str">
        <f>INDEX(rate!$A$53:$D$95,MATCH(A80,rate!$A$53:$A$95,0),4)</f>
        <v>Hours</v>
      </c>
      <c r="D80" s="248">
        <v>0</v>
      </c>
      <c r="E80" s="231">
        <f>INDEX(rate!$A$53:$D$95,MATCH(A80,rate!$A$53:$A$95,0),2)</f>
        <v>24</v>
      </c>
      <c r="F80" s="262">
        <f>D80*E80</f>
        <v>0</v>
      </c>
      <c r="G80" s="147"/>
      <c r="H80" s="148"/>
      <c r="I80" s="353"/>
    </row>
    <row r="81" spans="1:9" s="51" customFormat="1" ht="10.5" x14ac:dyDescent="0.15">
      <c r="A81" s="246" t="s">
        <v>156</v>
      </c>
      <c r="B81" s="267"/>
      <c r="C81" s="233" t="str">
        <f>INDEX(rate!$A$53:$D$95,MATCH(A81,rate!$A$53:$A$95,0),4)</f>
        <v>Hours</v>
      </c>
      <c r="D81" s="248">
        <v>0</v>
      </c>
      <c r="E81" s="231">
        <f>INDEX(rate!$A$53:$D$95,MATCH(A81,rate!$A$53:$A$95,0),2)</f>
        <v>15</v>
      </c>
      <c r="F81" s="262">
        <f>D81*E81</f>
        <v>0</v>
      </c>
      <c r="G81" s="147"/>
      <c r="H81" s="148"/>
      <c r="I81" s="353"/>
    </row>
    <row r="82" spans="1:9" s="51" customFormat="1" ht="11.25" thickBot="1" x14ac:dyDescent="0.2">
      <c r="A82" s="251" t="s">
        <v>343</v>
      </c>
      <c r="B82" s="268"/>
      <c r="C82" s="234" t="str">
        <f>INDEX(rate!$A$53:$D$95,MATCH(A82,rate!$A$53:$A$95,0),4)</f>
        <v>Hours</v>
      </c>
      <c r="D82" s="253">
        <v>0</v>
      </c>
      <c r="E82" s="422">
        <f>INDEX(rate!$A$53:$D$95,MATCH(A82,rate!$A$53:$A$95,0),2)</f>
        <v>149</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306</v>
      </c>
      <c r="B95" s="415"/>
      <c r="C95" s="416" t="str">
        <f>INDEX(rate!$A$98:$D$129,MATCH(A95,rate!$A$98:$A$129,0),4)</f>
        <v>DAYS</v>
      </c>
      <c r="D95" s="417">
        <v>0</v>
      </c>
      <c r="E95" s="418"/>
      <c r="F95" s="416">
        <f>INDEX(rate!$A$96:$D$127,MATCH(A95,rate!$A$96:$A$127,0),3)</f>
        <v>5.5</v>
      </c>
      <c r="G95" s="419"/>
      <c r="H95" s="260">
        <f>D95*F95</f>
        <v>0</v>
      </c>
      <c r="I95" s="353"/>
    </row>
    <row r="96" spans="1:9" s="51" customFormat="1" ht="10.5" x14ac:dyDescent="0.15">
      <c r="A96" s="246" t="s">
        <v>305</v>
      </c>
      <c r="B96" s="176"/>
      <c r="C96" s="272" t="str">
        <f>INDEX(rate!$A$98:$D$129,MATCH(A96,rate!$A$98:$A$129,0),4)</f>
        <v>MILES</v>
      </c>
      <c r="D96" s="86"/>
      <c r="E96" s="279">
        <f>INDEX(rate!$A$96:$D$127,MATCH(A96,rate!$A$96:$A$127,0),2)</f>
        <v>0.24099999999999999</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INDEX(rate!$A$96:$D$127,MATCH(A97,rate!$A$96:$A$127,0),3)</f>
        <v>5.3</v>
      </c>
      <c r="G97" s="85"/>
      <c r="H97" s="262">
        <f>D97*F97</f>
        <v>0</v>
      </c>
      <c r="I97" s="353"/>
    </row>
    <row r="98" spans="1:9" s="51" customFormat="1" ht="10.5" x14ac:dyDescent="0.15">
      <c r="A98" s="246" t="s">
        <v>303</v>
      </c>
      <c r="B98" s="176"/>
      <c r="C98" s="272" t="str">
        <f>INDEX(rate!$A$98:$D$129,MATCH(A98,rate!$A$98:$A$129,0),4)</f>
        <v>MILES</v>
      </c>
      <c r="D98" s="86"/>
      <c r="E98" s="279">
        <f>INDEX(rate!$A$96:$D$127,MATCH(A98,rate!$A$96:$A$127,0),2)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INDEX(rate!$A$96:$D$127,MATCH(A99,rate!$A$96:$A$127,0),3)</f>
        <v>5.3</v>
      </c>
      <c r="G99" s="85"/>
      <c r="H99" s="262">
        <f>D99*F99</f>
        <v>0</v>
      </c>
      <c r="I99" s="353"/>
    </row>
    <row r="100" spans="1:9" s="51" customFormat="1" ht="11.25" thickBot="1" x14ac:dyDescent="0.2">
      <c r="A100" s="251" t="s">
        <v>303</v>
      </c>
      <c r="B100" s="177"/>
      <c r="C100" s="420" t="str">
        <f>INDEX(rate!$A$98:$D$129,MATCH(A100,rate!$A$98:$A$129,0),4)</f>
        <v>MILES</v>
      </c>
      <c r="D100" s="131"/>
      <c r="E100" s="385">
        <f>INDEX(rate!$A$96:$D$127,MATCH(A100,rate!$A$96:$A$127,0),2)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44327.488727777774</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s="17" t="s">
        <v>149</v>
      </c>
    </row>
    <row r="276" spans="1:8" x14ac:dyDescent="0.2">
      <c r="A276"/>
    </row>
    <row r="277" spans="1:8" ht="11.25" customHeight="1"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340</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341</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342</v>
      </c>
      <c r="B330" s="52">
        <v>136</v>
      </c>
      <c r="C330" s="8"/>
      <c r="D330" s="8" t="s">
        <v>7</v>
      </c>
      <c r="F330" s="50" t="s">
        <v>83</v>
      </c>
      <c r="G330" s="56">
        <v>57</v>
      </c>
      <c r="H330"/>
    </row>
    <row r="331" spans="1:8" x14ac:dyDescent="0.2">
      <c r="A331" s="51" t="s">
        <v>343</v>
      </c>
      <c r="B331" s="52">
        <v>149</v>
      </c>
      <c r="C331" s="8"/>
      <c r="D331" s="8" t="s">
        <v>7</v>
      </c>
      <c r="F331" s="50" t="s">
        <v>84</v>
      </c>
      <c r="G331" s="56">
        <v>59</v>
      </c>
      <c r="H331"/>
    </row>
    <row r="332" spans="1:8" x14ac:dyDescent="0.2">
      <c r="A332" s="51" t="s">
        <v>344</v>
      </c>
      <c r="B332" s="52">
        <v>371</v>
      </c>
      <c r="C332" s="8"/>
      <c r="D332" s="8" t="s">
        <v>7</v>
      </c>
      <c r="F332" s="50" t="s">
        <v>86</v>
      </c>
      <c r="G332" s="56">
        <v>61</v>
      </c>
      <c r="H332"/>
    </row>
    <row r="333" spans="1:8" x14ac:dyDescent="0.2">
      <c r="A333" s="51" t="s">
        <v>345</v>
      </c>
      <c r="B333" s="52">
        <v>259</v>
      </c>
      <c r="C333" s="8"/>
      <c r="D333" s="8" t="s">
        <v>7</v>
      </c>
      <c r="F333" s="50" t="s">
        <v>87</v>
      </c>
      <c r="G333" s="56">
        <v>63</v>
      </c>
      <c r="H333"/>
    </row>
    <row r="334" spans="1:8" x14ac:dyDescent="0.2">
      <c r="A334" s="51" t="s">
        <v>346</v>
      </c>
      <c r="B334" s="52">
        <v>296</v>
      </c>
      <c r="C334" s="8"/>
      <c r="D334" s="8" t="s">
        <v>7</v>
      </c>
      <c r="F334" s="50" t="s">
        <v>88</v>
      </c>
      <c r="G334" s="56">
        <v>65</v>
      </c>
      <c r="H334"/>
    </row>
    <row r="335" spans="1:8" x14ac:dyDescent="0.2">
      <c r="A335" s="51" t="s">
        <v>347</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348</v>
      </c>
      <c r="B341" s="52">
        <v>25</v>
      </c>
      <c r="C341" s="8"/>
      <c r="D341" s="8" t="s">
        <v>7</v>
      </c>
      <c r="H341"/>
    </row>
    <row r="342" spans="1:8" x14ac:dyDescent="0.2">
      <c r="A342" s="51" t="s">
        <v>349</v>
      </c>
      <c r="B342" s="52">
        <v>88</v>
      </c>
      <c r="C342" s="8"/>
      <c r="D342" s="8" t="s">
        <v>7</v>
      </c>
      <c r="H342"/>
    </row>
    <row r="343" spans="1:8" x14ac:dyDescent="0.2">
      <c r="A343" s="51" t="s">
        <v>350</v>
      </c>
      <c r="B343" s="52">
        <v>58</v>
      </c>
      <c r="C343" s="8"/>
      <c r="D343" s="8" t="s">
        <v>7</v>
      </c>
      <c r="H343"/>
    </row>
    <row r="344" spans="1:8" x14ac:dyDescent="0.2">
      <c r="A344" s="51" t="s">
        <v>85</v>
      </c>
      <c r="B344" s="52">
        <v>15</v>
      </c>
      <c r="C344" s="8"/>
      <c r="D344" s="8" t="s">
        <v>7</v>
      </c>
      <c r="H344"/>
    </row>
    <row r="345" spans="1:8" x14ac:dyDescent="0.2">
      <c r="A345" s="51" t="s">
        <v>351</v>
      </c>
      <c r="B345" s="52">
        <v>9</v>
      </c>
      <c r="C345" s="8"/>
      <c r="D345" s="8" t="s">
        <v>7</v>
      </c>
      <c r="H345"/>
    </row>
    <row r="346" spans="1:8" x14ac:dyDescent="0.2">
      <c r="A346" s="51" t="s">
        <v>352</v>
      </c>
      <c r="B346" s="52">
        <v>14</v>
      </c>
      <c r="C346" s="8"/>
      <c r="D346" s="8" t="s">
        <v>7</v>
      </c>
      <c r="H346"/>
    </row>
    <row r="347" spans="1:8" x14ac:dyDescent="0.2">
      <c r="A347" s="51" t="s">
        <v>353</v>
      </c>
      <c r="B347" s="52">
        <v>19</v>
      </c>
      <c r="C347" s="8"/>
      <c r="D347" s="8" t="s">
        <v>7</v>
      </c>
      <c r="H347"/>
    </row>
    <row r="348" spans="1:8" x14ac:dyDescent="0.2">
      <c r="A348" s="51" t="s">
        <v>152</v>
      </c>
      <c r="B348" s="52">
        <v>22</v>
      </c>
      <c r="C348" s="8"/>
      <c r="D348" s="8" t="s">
        <v>7</v>
      </c>
      <c r="H348"/>
    </row>
    <row r="349" spans="1:8" x14ac:dyDescent="0.2">
      <c r="A349" s="51" t="s">
        <v>354</v>
      </c>
      <c r="B349" s="52">
        <v>30</v>
      </c>
      <c r="C349" s="8"/>
      <c r="D349" s="8" t="s">
        <v>7</v>
      </c>
      <c r="H349"/>
    </row>
    <row r="350" spans="1:8" x14ac:dyDescent="0.2">
      <c r="A350" s="51" t="s">
        <v>355</v>
      </c>
      <c r="B350" s="52">
        <v>4</v>
      </c>
      <c r="C350" s="8"/>
      <c r="D350" s="8" t="s">
        <v>7</v>
      </c>
      <c r="H350"/>
    </row>
    <row r="351" spans="1:8" x14ac:dyDescent="0.2">
      <c r="A351" s="51" t="s">
        <v>356</v>
      </c>
      <c r="B351" s="52">
        <v>5</v>
      </c>
      <c r="C351" s="8"/>
      <c r="D351" s="8" t="s">
        <v>7</v>
      </c>
      <c r="H351"/>
    </row>
    <row r="352" spans="1:8" x14ac:dyDescent="0.2">
      <c r="A352" s="51" t="s">
        <v>357</v>
      </c>
      <c r="B352" s="52">
        <v>3</v>
      </c>
      <c r="C352" s="8"/>
      <c r="D352" s="8" t="s">
        <v>7</v>
      </c>
      <c r="H352"/>
    </row>
    <row r="353" spans="1:8" x14ac:dyDescent="0.2">
      <c r="A353" s="51" t="s">
        <v>358</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359</v>
      </c>
      <c r="B356" s="52">
        <v>12</v>
      </c>
      <c r="D356" s="8" t="s">
        <v>7</v>
      </c>
      <c r="H356"/>
    </row>
    <row r="357" spans="1:8" x14ac:dyDescent="0.2">
      <c r="A357" s="51" t="s">
        <v>360</v>
      </c>
      <c r="B357" s="52">
        <v>73</v>
      </c>
      <c r="D357" s="8" t="s">
        <v>7</v>
      </c>
      <c r="H357"/>
    </row>
    <row r="358" spans="1:8" x14ac:dyDescent="0.2">
      <c r="A358" s="51" t="s">
        <v>361</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362</v>
      </c>
      <c r="B362" s="52">
        <v>17</v>
      </c>
      <c r="C362" s="8"/>
      <c r="D362" s="8" t="s">
        <v>7</v>
      </c>
      <c r="H362"/>
    </row>
    <row r="363" spans="1:8" x14ac:dyDescent="0.2">
      <c r="A363" s="51" t="s">
        <v>363</v>
      </c>
      <c r="B363" s="52">
        <v>13</v>
      </c>
      <c r="C363" s="8"/>
      <c r="D363" s="8" t="s">
        <v>7</v>
      </c>
      <c r="H363"/>
    </row>
    <row r="364" spans="1:8" x14ac:dyDescent="0.2">
      <c r="A364" s="51" t="s">
        <v>364</v>
      </c>
      <c r="B364" s="52">
        <v>24</v>
      </c>
      <c r="C364" s="232"/>
      <c r="D364" s="8" t="s">
        <v>7</v>
      </c>
      <c r="H364"/>
    </row>
    <row r="365" spans="1:8" x14ac:dyDescent="0.2">
      <c r="A365" s="51" t="s">
        <v>365</v>
      </c>
      <c r="B365" s="52">
        <v>123</v>
      </c>
      <c r="C365" s="232"/>
      <c r="D365" s="8" t="s">
        <v>7</v>
      </c>
      <c r="H365"/>
    </row>
    <row r="366" spans="1:8" x14ac:dyDescent="0.2">
      <c r="A366" s="51" t="s">
        <v>366</v>
      </c>
      <c r="B366" s="52">
        <v>40</v>
      </c>
      <c r="C366" s="232"/>
      <c r="D366" s="8" t="s">
        <v>7</v>
      </c>
      <c r="H366"/>
    </row>
    <row r="367" spans="1:8" x14ac:dyDescent="0.2">
      <c r="A367" s="51" t="s">
        <v>90</v>
      </c>
      <c r="B367" s="52">
        <v>77</v>
      </c>
      <c r="C367" s="232"/>
      <c r="D367" s="8" t="s">
        <v>7</v>
      </c>
      <c r="H367"/>
    </row>
    <row r="368" spans="1:8" x14ac:dyDescent="0.2">
      <c r="A368" s="51" t="s">
        <v>367</v>
      </c>
      <c r="B368" s="52">
        <v>80</v>
      </c>
      <c r="C368" s="232"/>
      <c r="D368" s="8" t="s">
        <v>7</v>
      </c>
      <c r="H368"/>
    </row>
    <row r="369" spans="1:8" x14ac:dyDescent="0.2">
      <c r="A369" s="51" t="s">
        <v>368</v>
      </c>
      <c r="B369" s="52">
        <v>80</v>
      </c>
      <c r="C369" s="232"/>
      <c r="D369" s="8" t="s">
        <v>7</v>
      </c>
      <c r="H369"/>
    </row>
    <row r="370" spans="1:8" x14ac:dyDescent="0.2">
      <c r="A370" s="51" t="s">
        <v>156</v>
      </c>
      <c r="B370" s="52">
        <v>15</v>
      </c>
      <c r="C370" s="232"/>
      <c r="D370" s="8" t="s">
        <v>7</v>
      </c>
      <c r="H370"/>
    </row>
    <row r="371" spans="1:8" x14ac:dyDescent="0.2">
      <c r="A371" s="51" t="s">
        <v>369</v>
      </c>
      <c r="B371" s="52">
        <v>937</v>
      </c>
      <c r="C371" s="232"/>
      <c r="D371" s="8" t="s">
        <v>64</v>
      </c>
      <c r="H371"/>
    </row>
    <row r="372" spans="1:8" x14ac:dyDescent="0.2">
      <c r="A372" s="51" t="s">
        <v>370</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0.161</v>
      </c>
      <c r="C375" s="367"/>
      <c r="D375" s="368" t="s">
        <v>32</v>
      </c>
      <c r="E375"/>
      <c r="H375"/>
    </row>
    <row r="376" spans="1:8" x14ac:dyDescent="0.2">
      <c r="A376" s="369" t="s">
        <v>277</v>
      </c>
      <c r="B376" s="373"/>
      <c r="C376" s="370">
        <v>9.67</v>
      </c>
      <c r="D376" s="371" t="s">
        <v>50</v>
      </c>
      <c r="E376"/>
      <c r="H376"/>
    </row>
    <row r="377" spans="1:8" x14ac:dyDescent="0.2">
      <c r="A377" s="365" t="s">
        <v>278</v>
      </c>
      <c r="B377" s="366">
        <v>0.127</v>
      </c>
      <c r="C377" s="372"/>
      <c r="D377" s="368" t="s">
        <v>32</v>
      </c>
      <c r="E377"/>
      <c r="F377"/>
      <c r="G377"/>
      <c r="H377"/>
    </row>
    <row r="378" spans="1:8" x14ac:dyDescent="0.2">
      <c r="A378" s="369" t="s">
        <v>279</v>
      </c>
      <c r="B378" s="373"/>
      <c r="C378" s="370">
        <v>8.43</v>
      </c>
      <c r="D378" s="371" t="s">
        <v>50</v>
      </c>
      <c r="E378"/>
      <c r="F378"/>
      <c r="G378"/>
      <c r="H378"/>
    </row>
    <row r="379" spans="1:8" x14ac:dyDescent="0.2">
      <c r="A379" s="365" t="s">
        <v>280</v>
      </c>
      <c r="B379" s="366">
        <v>0.11799999999999999</v>
      </c>
      <c r="C379" s="372"/>
      <c r="D379" s="368" t="s">
        <v>32</v>
      </c>
      <c r="E379"/>
      <c r="F379"/>
      <c r="G379"/>
      <c r="H379"/>
    </row>
    <row r="380" spans="1:8" x14ac:dyDescent="0.2">
      <c r="A380" s="369" t="s">
        <v>281</v>
      </c>
      <c r="B380" s="373"/>
      <c r="C380" s="370">
        <v>7.23</v>
      </c>
      <c r="D380" s="371" t="s">
        <v>50</v>
      </c>
      <c r="E380"/>
      <c r="F380"/>
      <c r="G380"/>
      <c r="H380"/>
    </row>
    <row r="381" spans="1:8" x14ac:dyDescent="0.2">
      <c r="A381" s="365" t="s">
        <v>283</v>
      </c>
      <c r="B381" s="366">
        <v>0.29099999999999998</v>
      </c>
      <c r="C381" s="372"/>
      <c r="D381" s="368" t="s">
        <v>32</v>
      </c>
      <c r="E381"/>
      <c r="F381"/>
      <c r="G381"/>
      <c r="H381"/>
    </row>
    <row r="382" spans="1:8" x14ac:dyDescent="0.2">
      <c r="A382" s="369" t="s">
        <v>284</v>
      </c>
      <c r="B382" s="373"/>
      <c r="C382" s="370">
        <v>8.57</v>
      </c>
      <c r="D382" s="371" t="s">
        <v>50</v>
      </c>
      <c r="E382"/>
      <c r="F382"/>
      <c r="G382"/>
      <c r="H382"/>
    </row>
    <row r="383" spans="1:8" x14ac:dyDescent="0.2">
      <c r="A383" s="365" t="s">
        <v>287</v>
      </c>
      <c r="B383" s="366">
        <v>0.20499999999999999</v>
      </c>
      <c r="C383" s="374"/>
      <c r="D383" s="368" t="s">
        <v>32</v>
      </c>
      <c r="E383"/>
      <c r="F383"/>
      <c r="G383"/>
      <c r="H383"/>
    </row>
    <row r="384" spans="1:8" x14ac:dyDescent="0.2">
      <c r="A384" s="369" t="s">
        <v>288</v>
      </c>
      <c r="B384" s="373"/>
      <c r="C384" s="375">
        <v>10.47</v>
      </c>
      <c r="D384" s="371" t="s">
        <v>50</v>
      </c>
      <c r="E384"/>
      <c r="F384"/>
      <c r="G384"/>
      <c r="H384"/>
    </row>
    <row r="385" spans="1:10" x14ac:dyDescent="0.2">
      <c r="A385" s="365" t="s">
        <v>289</v>
      </c>
      <c r="B385" s="366">
        <v>0.19800000000000001</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0.151</v>
      </c>
      <c r="C387" s="376"/>
      <c r="D387" s="368" t="s">
        <v>32</v>
      </c>
      <c r="E387"/>
      <c r="F387"/>
      <c r="G387"/>
      <c r="H387"/>
      <c r="J387" s="379"/>
    </row>
    <row r="388" spans="1:10" x14ac:dyDescent="0.2">
      <c r="A388" s="369" t="s">
        <v>292</v>
      </c>
      <c r="B388" s="378"/>
      <c r="C388" s="375">
        <v>8.5</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8.67</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6.7</v>
      </c>
      <c r="D392" s="371" t="s">
        <v>50</v>
      </c>
      <c r="E392"/>
      <c r="F392"/>
      <c r="G392"/>
      <c r="H392"/>
      <c r="J392" s="379"/>
    </row>
    <row r="393" spans="1:10" x14ac:dyDescent="0.2">
      <c r="A393" s="365" t="s">
        <v>297</v>
      </c>
      <c r="B393" s="377">
        <v>0.24</v>
      </c>
      <c r="C393" s="376"/>
      <c r="D393" s="368" t="s">
        <v>32</v>
      </c>
      <c r="E393"/>
      <c r="F393"/>
      <c r="G393"/>
      <c r="H393"/>
    </row>
    <row r="394" spans="1:10" x14ac:dyDescent="0.2">
      <c r="A394" s="380" t="s">
        <v>298</v>
      </c>
      <c r="B394" s="378"/>
      <c r="C394" s="381">
        <v>8.6</v>
      </c>
      <c r="D394" s="371" t="s">
        <v>50</v>
      </c>
      <c r="E394"/>
      <c r="F394"/>
      <c r="G394"/>
      <c r="H394"/>
    </row>
    <row r="395" spans="1:10" x14ac:dyDescent="0.2">
      <c r="A395" s="365" t="s">
        <v>299</v>
      </c>
      <c r="B395" s="366">
        <v>0.255</v>
      </c>
      <c r="C395" s="376"/>
      <c r="D395" s="368" t="s">
        <v>32</v>
      </c>
      <c r="E395"/>
      <c r="F395"/>
      <c r="G395"/>
      <c r="H395"/>
    </row>
    <row r="396" spans="1:10" x14ac:dyDescent="0.2">
      <c r="A396" s="369" t="s">
        <v>300</v>
      </c>
      <c r="B396" s="373"/>
      <c r="C396" s="375">
        <v>6.87</v>
      </c>
      <c r="D396" s="371" t="s">
        <v>50</v>
      </c>
      <c r="E396"/>
      <c r="F396"/>
      <c r="G396"/>
      <c r="H396"/>
    </row>
    <row r="397" spans="1:10" x14ac:dyDescent="0.2">
      <c r="A397" s="382" t="s">
        <v>301</v>
      </c>
      <c r="B397" s="377">
        <v>0.28499999999999998</v>
      </c>
      <c r="C397" s="383"/>
      <c r="D397" s="368" t="s">
        <v>32</v>
      </c>
      <c r="E397"/>
      <c r="F397"/>
      <c r="G397"/>
      <c r="H397"/>
    </row>
    <row r="398" spans="1:10" x14ac:dyDescent="0.2">
      <c r="A398" s="380" t="s">
        <v>302</v>
      </c>
      <c r="B398" s="378"/>
      <c r="C398" s="381">
        <v>8.17</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v>
      </c>
      <c r="D400" s="371" t="s">
        <v>50</v>
      </c>
      <c r="E400"/>
      <c r="F400"/>
      <c r="G400"/>
      <c r="H400"/>
    </row>
    <row r="401" spans="1:8" x14ac:dyDescent="0.2">
      <c r="A401" s="382" t="s">
        <v>305</v>
      </c>
      <c r="B401" s="377">
        <v>0.24099999999999999</v>
      </c>
      <c r="C401" s="383"/>
      <c r="D401" s="368" t="s">
        <v>32</v>
      </c>
      <c r="E401"/>
      <c r="F401"/>
      <c r="G401"/>
      <c r="H401"/>
    </row>
    <row r="402" spans="1:8" x14ac:dyDescent="0.2">
      <c r="A402" s="380" t="s">
        <v>306</v>
      </c>
      <c r="B402" s="378"/>
      <c r="C402" s="381">
        <v>5.5</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7.2</v>
      </c>
      <c r="D404" s="371" t="s">
        <v>50</v>
      </c>
      <c r="E404"/>
      <c r="F404"/>
      <c r="G404"/>
      <c r="H404"/>
    </row>
    <row r="405" spans="1:8" x14ac:dyDescent="0.2">
      <c r="A405" s="382" t="s">
        <v>309</v>
      </c>
      <c r="B405" s="377">
        <v>0.314</v>
      </c>
      <c r="C405" s="383"/>
      <c r="D405" s="368" t="s">
        <v>32</v>
      </c>
      <c r="E405"/>
      <c r="F405"/>
      <c r="G405"/>
      <c r="H405"/>
    </row>
    <row r="406" spans="1:8" x14ac:dyDescent="0.2">
      <c r="A406" s="380" t="s">
        <v>310</v>
      </c>
      <c r="B406" s="378"/>
      <c r="C406" s="381">
        <v>7.47</v>
      </c>
      <c r="D406" s="384" t="s">
        <v>50</v>
      </c>
      <c r="E406"/>
      <c r="F406"/>
      <c r="G406"/>
      <c r="H406"/>
    </row>
    <row r="407" spans="1:8" x14ac:dyDescent="0.2">
      <c r="A407"/>
      <c r="B407"/>
      <c r="C407"/>
      <c r="D407" s="59"/>
      <c r="E407"/>
      <c r="F407"/>
      <c r="G407"/>
      <c r="H407"/>
    </row>
  </sheetData>
  <mergeCells count="2">
    <mergeCell ref="G4:I4"/>
    <mergeCell ref="D4:F4"/>
  </mergeCells>
  <phoneticPr fontId="7" type="noConversion"/>
  <dataValidations xWindow="428" yWindow="402" count="7">
    <dataValidation type="list" allowBlank="1" showInputMessage="1" showErrorMessage="1" prompt="click on arrow for a drop down list" sqref="A68:A72" xr:uid="{00000000-0002-0000-0300-000000000000}">
      <formula1>$A$322:$A$326</formula1>
    </dataValidation>
    <dataValidation type="list" allowBlank="1" showInputMessage="1" showErrorMessage="1" prompt="Click on arrow for a drop down list" sqref="E45" xr:uid="{00000000-0002-0000-0300-000002000000}">
      <formula1>#REF!</formula1>
    </dataValidation>
    <dataValidation type="list" allowBlank="1" showInputMessage="1" showErrorMessage="1" sqref="A95:A100" xr:uid="{00000000-0002-0000-0300-000004000000}">
      <formula1>$A$375:$A$406</formula1>
    </dataValidation>
    <dataValidation type="list" allowBlank="1" showInputMessage="1" showErrorMessage="1" prompt="click on arrow for a drop down list" sqref="A78:A82" xr:uid="{F870C3FF-54CF-4FDE-B3D7-FF6F626A6D2E}">
      <formula1>$A$330:$A$372</formula1>
    </dataValidation>
    <dataValidation type="list" allowBlank="1" showInputMessage="1" showErrorMessage="1" prompt="click on arrow for a drop down list" sqref="A48:A52" xr:uid="{CF8ECC0C-1FC1-45F2-A250-6F0E0BA99CD2}">
      <formula1>$A$281:$A$297</formula1>
    </dataValidation>
    <dataValidation type="list" allowBlank="1" showInputMessage="1" showErrorMessage="1" prompt="click on arrow for a drop down list" sqref="A58:A62" xr:uid="{E0E4BCEF-362F-4757-B441-9217FDF0618F}">
      <formula1>$A$298:$A$319</formula1>
    </dataValidation>
    <dataValidation type="list" allowBlank="1" showInputMessage="1" showErrorMessage="1" prompt="Click on arrow for a drop down list" sqref="E7:E42" xr:uid="{0740D6AA-C430-4AB5-A02D-7753857FB742}">
      <formula1>$F$281:$F$335</formula1>
    </dataValidation>
  </dataValidations>
  <pageMargins left="0.7" right="0.7" top="0.75" bottom="0.75" header="0.3" footer="0.3"/>
  <pageSetup scale="80" orientation="portrait" horizontalDpi="4294967293" r:id="rId1"/>
  <headerFooter alignWithMargins="0">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08"/>
  <sheetViews>
    <sheetView showGridLines="0" topLeftCell="A87" workbookViewId="0">
      <selection activeCell="G101" sqref="G101"/>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'day1'!B4+1</f>
        <v>44106</v>
      </c>
      <c r="C4" s="172"/>
      <c r="D4" s="479" t="s">
        <v>53</v>
      </c>
      <c r="E4" s="479"/>
      <c r="F4" s="479"/>
      <c r="G4" s="477"/>
      <c r="H4" s="477"/>
      <c r="I4" s="478"/>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197</v>
      </c>
      <c r="F7" s="214" t="s">
        <v>187</v>
      </c>
      <c r="G7" s="215">
        <v>0</v>
      </c>
      <c r="H7" s="130">
        <f>INDEX(rate!$F$4:$G$58,MATCH(E7,rate!$F$4:$F$58,0),2)</f>
        <v>157</v>
      </c>
      <c r="I7" s="216">
        <f>(G7*H7)</f>
        <v>0</v>
      </c>
      <c r="J7" s="111"/>
    </row>
    <row r="8" spans="1:16" s="51" customFormat="1" ht="11.25" thickBot="1" x14ac:dyDescent="0.2">
      <c r="A8" s="125" t="s">
        <v>185</v>
      </c>
      <c r="B8" s="391"/>
      <c r="C8" s="198"/>
      <c r="D8" s="106" t="s">
        <v>186</v>
      </c>
      <c r="E8" s="201" t="s">
        <v>199</v>
      </c>
      <c r="F8" s="107" t="s">
        <v>187</v>
      </c>
      <c r="G8" s="202">
        <v>0</v>
      </c>
      <c r="H8" s="130">
        <f>INDEX(rate!$F$4:$G$58,MATCH(E8,rate!$F$4:$F$58,0),2)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INDEX(rate!$F$4:$G$58,MATCH(E9,rate!$F$4:$F$58,0),2)</f>
        <v>207</v>
      </c>
      <c r="I9" s="193">
        <f t="shared" si="0"/>
        <v>0</v>
      </c>
    </row>
    <row r="10" spans="1:16" s="51" customFormat="1" ht="11.25" thickBot="1" x14ac:dyDescent="0.2">
      <c r="A10" s="125" t="s">
        <v>185</v>
      </c>
      <c r="B10" s="391"/>
      <c r="C10" s="198"/>
      <c r="D10" s="106" t="s">
        <v>186</v>
      </c>
      <c r="E10" s="201" t="s">
        <v>199</v>
      </c>
      <c r="F10" s="107" t="s">
        <v>187</v>
      </c>
      <c r="G10" s="202">
        <v>0</v>
      </c>
      <c r="H10" s="130">
        <f>INDEX(rate!$F$4:$G$58,MATCH(E10,rate!$F$4:$F$58,0),2)</f>
        <v>75</v>
      </c>
      <c r="I10" s="193">
        <f t="shared" si="0"/>
        <v>0</v>
      </c>
    </row>
    <row r="11" spans="1:16" s="51" customFormat="1" ht="11.25" thickBot="1" x14ac:dyDescent="0.2">
      <c r="A11" s="125" t="s">
        <v>185</v>
      </c>
      <c r="B11" s="391"/>
      <c r="C11" s="198"/>
      <c r="D11" s="106" t="s">
        <v>186</v>
      </c>
      <c r="E11" s="201" t="s">
        <v>199</v>
      </c>
      <c r="F11" s="107" t="s">
        <v>187</v>
      </c>
      <c r="G11" s="202">
        <v>0</v>
      </c>
      <c r="H11" s="130">
        <f>INDEX(rate!$F$4:$G$58,MATCH(E11,rate!$F$4:$F$58,0),2)</f>
        <v>75</v>
      </c>
      <c r="I11" s="193">
        <f t="shared" si="0"/>
        <v>0</v>
      </c>
    </row>
    <row r="12" spans="1:16" s="51" customFormat="1" ht="11.25" thickBot="1" x14ac:dyDescent="0.2">
      <c r="A12" s="125" t="s">
        <v>185</v>
      </c>
      <c r="B12" s="391"/>
      <c r="C12" s="198"/>
      <c r="D12" s="106" t="s">
        <v>186</v>
      </c>
      <c r="E12" s="201" t="s">
        <v>199</v>
      </c>
      <c r="F12" s="107" t="s">
        <v>187</v>
      </c>
      <c r="G12" s="202">
        <v>0</v>
      </c>
      <c r="H12" s="130">
        <f>INDEX(rate!$F$4:$G$58,MATCH(E12,rate!$F$4:$F$58,0),2)</f>
        <v>75</v>
      </c>
      <c r="I12" s="193">
        <f t="shared" si="0"/>
        <v>0</v>
      </c>
    </row>
    <row r="13" spans="1:16" s="51" customFormat="1" ht="11.25" thickBot="1" x14ac:dyDescent="0.2">
      <c r="A13" s="125" t="s">
        <v>185</v>
      </c>
      <c r="B13" s="391"/>
      <c r="C13" s="198"/>
      <c r="D13" s="106" t="s">
        <v>186</v>
      </c>
      <c r="E13" s="201" t="s">
        <v>199</v>
      </c>
      <c r="F13" s="107" t="s">
        <v>187</v>
      </c>
      <c r="G13" s="202">
        <v>0</v>
      </c>
      <c r="H13" s="130">
        <f>INDEX(rate!$F$4:$G$58,MATCH(E13,rate!$F$4:$F$58,0),2)</f>
        <v>75</v>
      </c>
      <c r="I13" s="193">
        <f t="shared" si="0"/>
        <v>0</v>
      </c>
    </row>
    <row r="14" spans="1:16" s="51" customFormat="1" ht="11.25" thickBot="1" x14ac:dyDescent="0.2">
      <c r="A14" s="125" t="s">
        <v>185</v>
      </c>
      <c r="B14" s="391"/>
      <c r="C14" s="198"/>
      <c r="D14" s="106" t="s">
        <v>186</v>
      </c>
      <c r="E14" s="201" t="s">
        <v>199</v>
      </c>
      <c r="F14" s="107" t="s">
        <v>187</v>
      </c>
      <c r="G14" s="202">
        <v>0</v>
      </c>
      <c r="H14" s="130">
        <f>INDEX(rate!$F$4:$G$58,MATCH(E14,rate!$F$4:$F$58,0),2)</f>
        <v>75</v>
      </c>
      <c r="I14" s="193">
        <f t="shared" si="0"/>
        <v>0</v>
      </c>
    </row>
    <row r="15" spans="1:16" s="51" customFormat="1" ht="11.25" thickBot="1" x14ac:dyDescent="0.2">
      <c r="A15" s="125" t="s">
        <v>185</v>
      </c>
      <c r="B15" s="391"/>
      <c r="C15" s="198"/>
      <c r="D15" s="106" t="s">
        <v>186</v>
      </c>
      <c r="E15" s="201" t="s">
        <v>191</v>
      </c>
      <c r="F15" s="107" t="s">
        <v>187</v>
      </c>
      <c r="G15" s="202">
        <v>0</v>
      </c>
      <c r="H15" s="130">
        <f>INDEX(rate!$F$4:$G$58,MATCH(E15,rate!$F$4:$F$58,0),2)</f>
        <v>234</v>
      </c>
      <c r="I15" s="193">
        <f t="shared" si="0"/>
        <v>0</v>
      </c>
    </row>
    <row r="16" spans="1:16" s="51" customFormat="1" ht="11.25" thickBot="1" x14ac:dyDescent="0.2">
      <c r="A16" s="125" t="s">
        <v>185</v>
      </c>
      <c r="B16" s="391"/>
      <c r="C16" s="198"/>
      <c r="D16" s="106" t="s">
        <v>186</v>
      </c>
      <c r="E16" s="201" t="s">
        <v>199</v>
      </c>
      <c r="F16" s="107" t="s">
        <v>187</v>
      </c>
      <c r="G16" s="202">
        <v>0</v>
      </c>
      <c r="H16" s="130">
        <f>INDEX(rate!$F$4:$G$58,MATCH(E16,rate!$F$4:$F$58,0),2)</f>
        <v>75</v>
      </c>
      <c r="I16" s="193">
        <f t="shared" si="0"/>
        <v>0</v>
      </c>
    </row>
    <row r="17" spans="1:9" s="51" customFormat="1" ht="11.25" thickBot="1" x14ac:dyDescent="0.2">
      <c r="A17" s="125" t="s">
        <v>185</v>
      </c>
      <c r="B17" s="391"/>
      <c r="C17" s="198"/>
      <c r="D17" s="106" t="s">
        <v>186</v>
      </c>
      <c r="E17" s="201" t="s">
        <v>199</v>
      </c>
      <c r="F17" s="107" t="s">
        <v>187</v>
      </c>
      <c r="G17" s="202">
        <v>0</v>
      </c>
      <c r="H17" s="130">
        <f>INDEX(rate!$F$4:$G$58,MATCH(E17,rate!$F$4:$F$58,0),2)</f>
        <v>75</v>
      </c>
      <c r="I17" s="193">
        <f t="shared" si="0"/>
        <v>0</v>
      </c>
    </row>
    <row r="18" spans="1:9" s="51" customFormat="1" ht="11.25" thickBot="1" x14ac:dyDescent="0.2">
      <c r="A18" s="125" t="s">
        <v>185</v>
      </c>
      <c r="B18" s="392"/>
      <c r="C18" s="198"/>
      <c r="D18" s="106" t="s">
        <v>186</v>
      </c>
      <c r="E18" s="201" t="s">
        <v>199</v>
      </c>
      <c r="F18" s="107" t="s">
        <v>187</v>
      </c>
      <c r="G18" s="202">
        <v>0</v>
      </c>
      <c r="H18" s="130">
        <f>INDEX(rate!$F$4:$G$58,MATCH(E18,rate!$F$4:$F$58,0),2)</f>
        <v>75</v>
      </c>
      <c r="I18" s="193">
        <f t="shared" si="0"/>
        <v>0</v>
      </c>
    </row>
    <row r="19" spans="1:9" s="51" customFormat="1" ht="11.25" thickBot="1" x14ac:dyDescent="0.2">
      <c r="A19" s="125" t="s">
        <v>185</v>
      </c>
      <c r="B19" s="391"/>
      <c r="C19" s="198"/>
      <c r="D19" s="106" t="s">
        <v>186</v>
      </c>
      <c r="E19" s="201" t="s">
        <v>199</v>
      </c>
      <c r="F19" s="107" t="s">
        <v>187</v>
      </c>
      <c r="G19" s="202">
        <v>0</v>
      </c>
      <c r="H19" s="130">
        <f>INDEX(rate!$F$4:$G$58,MATCH(E19,rate!$F$4:$F$58,0),2)</f>
        <v>75</v>
      </c>
      <c r="I19" s="193">
        <f t="shared" si="0"/>
        <v>0</v>
      </c>
    </row>
    <row r="20" spans="1:9" s="51" customFormat="1" ht="11.25" thickBot="1" x14ac:dyDescent="0.2">
      <c r="A20" s="125" t="s">
        <v>185</v>
      </c>
      <c r="B20" s="391"/>
      <c r="C20" s="198"/>
      <c r="D20" s="106" t="s">
        <v>186</v>
      </c>
      <c r="E20" s="201" t="s">
        <v>199</v>
      </c>
      <c r="F20" s="107" t="s">
        <v>187</v>
      </c>
      <c r="G20" s="202">
        <v>0</v>
      </c>
      <c r="H20" s="130">
        <f>INDEX(rate!$F$4:$G$58,MATCH(E20,rate!$F$4:$F$58,0),2)</f>
        <v>75</v>
      </c>
      <c r="I20" s="193">
        <f t="shared" si="0"/>
        <v>0</v>
      </c>
    </row>
    <row r="21" spans="1:9" s="51" customFormat="1" ht="11.25" thickBot="1" x14ac:dyDescent="0.2">
      <c r="A21" s="125" t="s">
        <v>185</v>
      </c>
      <c r="B21" s="391"/>
      <c r="C21" s="198"/>
      <c r="D21" s="106" t="s">
        <v>186</v>
      </c>
      <c r="E21" s="201" t="s">
        <v>199</v>
      </c>
      <c r="F21" s="107" t="s">
        <v>187</v>
      </c>
      <c r="G21" s="202">
        <v>0</v>
      </c>
      <c r="H21" s="130">
        <f>INDEX(rate!$F$4:$G$58,MATCH(E21,rate!$F$4:$F$58,0),2)</f>
        <v>75</v>
      </c>
      <c r="I21" s="193">
        <f t="shared" si="0"/>
        <v>0</v>
      </c>
    </row>
    <row r="22" spans="1:9" s="51" customFormat="1" ht="11.25" thickBot="1" x14ac:dyDescent="0.2">
      <c r="A22" s="125" t="s">
        <v>185</v>
      </c>
      <c r="B22" s="391"/>
      <c r="C22" s="198"/>
      <c r="D22" s="106" t="s">
        <v>186</v>
      </c>
      <c r="E22" s="201" t="s">
        <v>199</v>
      </c>
      <c r="F22" s="107" t="s">
        <v>187</v>
      </c>
      <c r="G22" s="202">
        <v>0</v>
      </c>
      <c r="H22" s="130">
        <f>INDEX(rate!$F$4:$G$58,MATCH(E22,rate!$F$4:$F$58,0),2)</f>
        <v>75</v>
      </c>
      <c r="I22" s="193">
        <f t="shared" si="0"/>
        <v>0</v>
      </c>
    </row>
    <row r="23" spans="1:9" s="51" customFormat="1" ht="11.25" thickBot="1" x14ac:dyDescent="0.2">
      <c r="A23" s="125" t="s">
        <v>185</v>
      </c>
      <c r="B23" s="391"/>
      <c r="C23" s="198"/>
      <c r="D23" s="106" t="s">
        <v>186</v>
      </c>
      <c r="E23" s="201" t="s">
        <v>199</v>
      </c>
      <c r="F23" s="107" t="s">
        <v>187</v>
      </c>
      <c r="G23" s="202">
        <v>0</v>
      </c>
      <c r="H23" s="130">
        <f>INDEX(rate!$F$4:$G$58,MATCH(E23,rate!$F$4:$F$58,0),2)</f>
        <v>75</v>
      </c>
      <c r="I23" s="193">
        <f t="shared" si="0"/>
        <v>0</v>
      </c>
    </row>
    <row r="24" spans="1:9" s="51" customFormat="1" ht="11.25" thickBot="1" x14ac:dyDescent="0.2">
      <c r="A24" s="125" t="s">
        <v>185</v>
      </c>
      <c r="B24" s="391"/>
      <c r="C24" s="198"/>
      <c r="D24" s="106" t="s">
        <v>186</v>
      </c>
      <c r="E24" s="201" t="s">
        <v>199</v>
      </c>
      <c r="F24" s="107" t="s">
        <v>187</v>
      </c>
      <c r="G24" s="202">
        <v>0</v>
      </c>
      <c r="H24" s="130">
        <f>INDEX(rate!$F$4:$G$58,MATCH(E24,rate!$F$4:$F$58,0),2)</f>
        <v>75</v>
      </c>
      <c r="I24" s="193">
        <f t="shared" si="0"/>
        <v>0</v>
      </c>
    </row>
    <row r="25" spans="1:9" s="51" customFormat="1" ht="11.25" thickBot="1" x14ac:dyDescent="0.2">
      <c r="A25" s="125" t="s">
        <v>185</v>
      </c>
      <c r="B25" s="391"/>
      <c r="C25" s="198"/>
      <c r="D25" s="106" t="s">
        <v>186</v>
      </c>
      <c r="E25" s="201" t="s">
        <v>199</v>
      </c>
      <c r="F25" s="107" t="s">
        <v>187</v>
      </c>
      <c r="G25" s="202">
        <v>0</v>
      </c>
      <c r="H25" s="130">
        <f>INDEX(rate!$F$4:$G$58,MATCH(E25,rate!$F$4:$F$58,0),2)</f>
        <v>75</v>
      </c>
      <c r="I25" s="193">
        <f t="shared" si="0"/>
        <v>0</v>
      </c>
    </row>
    <row r="26" spans="1:9" s="51" customFormat="1" ht="11.25" thickBot="1" x14ac:dyDescent="0.2">
      <c r="A26" s="125" t="s">
        <v>185</v>
      </c>
      <c r="B26" s="391"/>
      <c r="C26" s="198"/>
      <c r="D26" s="106" t="s">
        <v>186</v>
      </c>
      <c r="E26" s="201" t="s">
        <v>199</v>
      </c>
      <c r="F26" s="107" t="s">
        <v>187</v>
      </c>
      <c r="G26" s="202">
        <v>0</v>
      </c>
      <c r="H26" s="130">
        <f>INDEX(rate!$F$4:$G$58,MATCH(E26,rate!$F$4:$F$58,0),2)</f>
        <v>75</v>
      </c>
      <c r="I26" s="193">
        <f t="shared" si="0"/>
        <v>0</v>
      </c>
    </row>
    <row r="27" spans="1:9" s="51" customFormat="1" ht="11.25" thickBot="1" x14ac:dyDescent="0.2">
      <c r="A27" s="125" t="s">
        <v>185</v>
      </c>
      <c r="B27" s="391"/>
      <c r="C27" s="198"/>
      <c r="D27" s="106" t="s">
        <v>186</v>
      </c>
      <c r="E27" s="201" t="s">
        <v>199</v>
      </c>
      <c r="F27" s="107" t="s">
        <v>187</v>
      </c>
      <c r="G27" s="202">
        <v>0</v>
      </c>
      <c r="H27" s="130">
        <f>INDEX(rate!$F$4:$G$58,MATCH(E27,rate!$F$4:$F$58,0),2)</f>
        <v>75</v>
      </c>
      <c r="I27" s="193">
        <f t="shared" si="0"/>
        <v>0</v>
      </c>
    </row>
    <row r="28" spans="1:9" s="51" customFormat="1" ht="11.25" thickBot="1" x14ac:dyDescent="0.2">
      <c r="A28" s="125" t="s">
        <v>185</v>
      </c>
      <c r="B28" s="391"/>
      <c r="C28" s="198"/>
      <c r="D28" s="106" t="s">
        <v>186</v>
      </c>
      <c r="E28" s="201" t="s">
        <v>199</v>
      </c>
      <c r="F28" s="107" t="s">
        <v>187</v>
      </c>
      <c r="G28" s="202">
        <v>0</v>
      </c>
      <c r="H28" s="130">
        <f>INDEX(rate!$F$4:$G$58,MATCH(E28,rate!$F$4:$F$58,0),2)</f>
        <v>75</v>
      </c>
      <c r="I28" s="193">
        <f t="shared" si="0"/>
        <v>0</v>
      </c>
    </row>
    <row r="29" spans="1:9" s="51" customFormat="1" ht="11.25" thickBot="1" x14ac:dyDescent="0.2">
      <c r="A29" s="125" t="s">
        <v>185</v>
      </c>
      <c r="B29" s="391"/>
      <c r="C29" s="198"/>
      <c r="D29" s="106" t="s">
        <v>186</v>
      </c>
      <c r="E29" s="201" t="s">
        <v>199</v>
      </c>
      <c r="F29" s="107" t="s">
        <v>187</v>
      </c>
      <c r="G29" s="202">
        <v>0</v>
      </c>
      <c r="H29" s="130">
        <f>INDEX(rate!$F$4:$G$58,MATCH(E29,rate!$F$4:$F$58,0),2)</f>
        <v>75</v>
      </c>
      <c r="I29" s="193">
        <f t="shared" si="0"/>
        <v>0</v>
      </c>
    </row>
    <row r="30" spans="1:9" s="51" customFormat="1" ht="11.25" thickBot="1" x14ac:dyDescent="0.2">
      <c r="A30" s="125" t="s">
        <v>185</v>
      </c>
      <c r="B30" s="391"/>
      <c r="C30" s="198"/>
      <c r="D30" s="106" t="s">
        <v>186</v>
      </c>
      <c r="E30" s="201" t="s">
        <v>199</v>
      </c>
      <c r="F30" s="107" t="s">
        <v>187</v>
      </c>
      <c r="G30" s="202">
        <v>0</v>
      </c>
      <c r="H30" s="130">
        <f>INDEX(rate!$F$4:$G$58,MATCH(E30,rate!$F$4:$F$58,0),2)</f>
        <v>75</v>
      </c>
      <c r="I30" s="193">
        <f t="shared" si="0"/>
        <v>0</v>
      </c>
    </row>
    <row r="31" spans="1:9" s="51" customFormat="1" ht="11.25" thickBot="1" x14ac:dyDescent="0.2">
      <c r="A31" s="125" t="s">
        <v>185</v>
      </c>
      <c r="B31" s="391"/>
      <c r="C31" s="198"/>
      <c r="D31" s="106" t="s">
        <v>186</v>
      </c>
      <c r="E31" s="201" t="s">
        <v>199</v>
      </c>
      <c r="F31" s="107" t="s">
        <v>187</v>
      </c>
      <c r="G31" s="202">
        <v>0</v>
      </c>
      <c r="H31" s="130">
        <f>INDEX(rate!$F$4:$G$58,MATCH(E31,rate!$F$4:$F$58,0),2)</f>
        <v>75</v>
      </c>
      <c r="I31" s="193">
        <f t="shared" si="0"/>
        <v>0</v>
      </c>
    </row>
    <row r="32" spans="1:9" s="51" customFormat="1" ht="11.25" thickBot="1" x14ac:dyDescent="0.2">
      <c r="A32" s="125" t="s">
        <v>185</v>
      </c>
      <c r="B32" s="392"/>
      <c r="C32" s="198"/>
      <c r="D32" s="106" t="s">
        <v>186</v>
      </c>
      <c r="E32" s="201" t="s">
        <v>199</v>
      </c>
      <c r="F32" s="107" t="s">
        <v>187</v>
      </c>
      <c r="G32" s="202">
        <v>0</v>
      </c>
      <c r="H32" s="130">
        <f>INDEX(rate!$F$4:$G$58,MATCH(E32,rate!$F$4:$F$58,0),2)</f>
        <v>75</v>
      </c>
      <c r="I32" s="193">
        <f t="shared" si="0"/>
        <v>0</v>
      </c>
    </row>
    <row r="33" spans="1:9" s="51" customFormat="1" ht="11.25" thickBot="1" x14ac:dyDescent="0.2">
      <c r="A33" s="125" t="s">
        <v>185</v>
      </c>
      <c r="B33" s="391"/>
      <c r="C33" s="198"/>
      <c r="D33" s="106" t="s">
        <v>186</v>
      </c>
      <c r="E33" s="201" t="s">
        <v>199</v>
      </c>
      <c r="F33" s="107" t="s">
        <v>187</v>
      </c>
      <c r="G33" s="202">
        <v>0</v>
      </c>
      <c r="H33" s="130">
        <f>INDEX(rate!$F$4:$G$58,MATCH(E33,rate!$F$4:$F$58,0),2)</f>
        <v>75</v>
      </c>
      <c r="I33" s="193">
        <f t="shared" si="0"/>
        <v>0</v>
      </c>
    </row>
    <row r="34" spans="1:9" s="51" customFormat="1" ht="11.25" thickBot="1" x14ac:dyDescent="0.2">
      <c r="A34" s="125" t="s">
        <v>185</v>
      </c>
      <c r="B34" s="391"/>
      <c r="C34" s="198"/>
      <c r="D34" s="106" t="s">
        <v>186</v>
      </c>
      <c r="E34" s="201" t="s">
        <v>199</v>
      </c>
      <c r="F34" s="107" t="s">
        <v>187</v>
      </c>
      <c r="G34" s="202">
        <v>0</v>
      </c>
      <c r="H34" s="130">
        <f>INDEX(rate!$F$4:$G$58,MATCH(E34,rate!$F$4:$F$58,0),2)</f>
        <v>75</v>
      </c>
      <c r="I34" s="193">
        <f t="shared" si="0"/>
        <v>0</v>
      </c>
    </row>
    <row r="35" spans="1:9" s="51" customFormat="1" ht="11.25" thickBot="1" x14ac:dyDescent="0.2">
      <c r="A35" s="125" t="s">
        <v>185</v>
      </c>
      <c r="B35" s="391"/>
      <c r="C35" s="198"/>
      <c r="D35" s="106" t="s">
        <v>186</v>
      </c>
      <c r="E35" s="201" t="s">
        <v>199</v>
      </c>
      <c r="F35" s="107" t="s">
        <v>187</v>
      </c>
      <c r="G35" s="202">
        <v>0</v>
      </c>
      <c r="H35" s="130">
        <f>INDEX(rate!$F$4:$G$58,MATCH(E35,rate!$F$4:$F$58,0),2)</f>
        <v>75</v>
      </c>
      <c r="I35" s="193">
        <f t="shared" si="0"/>
        <v>0</v>
      </c>
    </row>
    <row r="36" spans="1:9" s="51" customFormat="1" ht="11.25" thickBot="1" x14ac:dyDescent="0.2">
      <c r="A36" s="125" t="s">
        <v>185</v>
      </c>
      <c r="B36" s="391"/>
      <c r="C36" s="198"/>
      <c r="D36" s="106" t="s">
        <v>186</v>
      </c>
      <c r="E36" s="201" t="s">
        <v>199</v>
      </c>
      <c r="F36" s="107" t="s">
        <v>187</v>
      </c>
      <c r="G36" s="202">
        <v>0</v>
      </c>
      <c r="H36" s="130">
        <f>INDEX(rate!$F$4:$G$58,MATCH(E36,rate!$F$4:$F$58,0),2)</f>
        <v>75</v>
      </c>
      <c r="I36" s="193">
        <f t="shared" si="0"/>
        <v>0</v>
      </c>
    </row>
    <row r="37" spans="1:9" s="51" customFormat="1" ht="11.25" thickBot="1" x14ac:dyDescent="0.2">
      <c r="A37" s="125" t="s">
        <v>185</v>
      </c>
      <c r="B37" s="391"/>
      <c r="C37" s="198"/>
      <c r="D37" s="106" t="s">
        <v>186</v>
      </c>
      <c r="E37" s="201" t="s">
        <v>199</v>
      </c>
      <c r="F37" s="107" t="s">
        <v>187</v>
      </c>
      <c r="G37" s="202">
        <v>0</v>
      </c>
      <c r="H37" s="130">
        <f>INDEX(rate!$F$4:$G$58,MATCH(E37,rate!$F$4:$F$58,0),2)</f>
        <v>75</v>
      </c>
      <c r="I37" s="193">
        <f t="shared" si="0"/>
        <v>0</v>
      </c>
    </row>
    <row r="38" spans="1:9" s="51" customFormat="1" ht="11.25" thickBot="1" x14ac:dyDescent="0.2">
      <c r="A38" s="125" t="s">
        <v>185</v>
      </c>
      <c r="B38" s="391"/>
      <c r="C38" s="198"/>
      <c r="D38" s="106" t="s">
        <v>186</v>
      </c>
      <c r="E38" s="201" t="s">
        <v>199</v>
      </c>
      <c r="F38" s="107" t="s">
        <v>187</v>
      </c>
      <c r="G38" s="202">
        <v>0</v>
      </c>
      <c r="H38" s="130">
        <f>INDEX(rate!$F$4:$G$58,MATCH(E38,rate!$F$4:$F$58,0),2)</f>
        <v>75</v>
      </c>
      <c r="I38" s="193">
        <f t="shared" si="0"/>
        <v>0</v>
      </c>
    </row>
    <row r="39" spans="1:9" s="51" customFormat="1" ht="11.25" thickBot="1" x14ac:dyDescent="0.2">
      <c r="A39" s="125" t="s">
        <v>185</v>
      </c>
      <c r="B39" s="392"/>
      <c r="C39" s="198"/>
      <c r="D39" s="106" t="s">
        <v>186</v>
      </c>
      <c r="E39" s="201" t="s">
        <v>199</v>
      </c>
      <c r="F39" s="107" t="s">
        <v>187</v>
      </c>
      <c r="G39" s="202">
        <v>0</v>
      </c>
      <c r="H39" s="130">
        <f>INDEX(rate!$F$4:$G$58,MATCH(E39,rate!$F$4:$F$58,0),2)</f>
        <v>75</v>
      </c>
      <c r="I39" s="193">
        <f t="shared" si="0"/>
        <v>0</v>
      </c>
    </row>
    <row r="40" spans="1:9" s="51" customFormat="1" ht="11.25" thickBot="1" x14ac:dyDescent="0.2">
      <c r="A40" s="125" t="s">
        <v>185</v>
      </c>
      <c r="B40" s="391"/>
      <c r="C40" s="198"/>
      <c r="D40" s="106" t="s">
        <v>186</v>
      </c>
      <c r="E40" s="201" t="s">
        <v>199</v>
      </c>
      <c r="F40" s="107" t="s">
        <v>187</v>
      </c>
      <c r="G40" s="202">
        <v>0</v>
      </c>
      <c r="H40" s="130">
        <f>INDEX(rate!$F$4:$G$58,MATCH(E40,rate!$F$4:$F$58,0),2)</f>
        <v>75</v>
      </c>
      <c r="I40" s="193">
        <f t="shared" si="0"/>
        <v>0</v>
      </c>
    </row>
    <row r="41" spans="1:9" s="51" customFormat="1" ht="11.25" thickBot="1" x14ac:dyDescent="0.2">
      <c r="A41" s="125" t="s">
        <v>185</v>
      </c>
      <c r="B41" s="392"/>
      <c r="C41" s="198"/>
      <c r="D41" s="106" t="s">
        <v>186</v>
      </c>
      <c r="E41" s="201" t="s">
        <v>199</v>
      </c>
      <c r="F41" s="107" t="s">
        <v>187</v>
      </c>
      <c r="G41" s="202">
        <v>0</v>
      </c>
      <c r="H41" s="130">
        <f>INDEX(rate!$F$4:$G$58,MATCH(E41,rate!$F$4:$F$58,0),2)</f>
        <v>75</v>
      </c>
      <c r="I41" s="193">
        <f t="shared" si="0"/>
        <v>0</v>
      </c>
    </row>
    <row r="42" spans="1:9" s="51" customFormat="1" ht="11.25" thickBot="1" x14ac:dyDescent="0.2">
      <c r="A42" s="126" t="s">
        <v>185</v>
      </c>
      <c r="B42" s="393"/>
      <c r="C42" s="221"/>
      <c r="D42" s="127" t="s">
        <v>186</v>
      </c>
      <c r="E42" s="217" t="s">
        <v>70</v>
      </c>
      <c r="F42" s="128" t="s">
        <v>187</v>
      </c>
      <c r="G42" s="218">
        <v>0</v>
      </c>
      <c r="H42" s="130">
        <f>INDEX(rate!$F$4:$G$58,MATCH(E42,rate!$F$4:$F$58,0),2)</f>
        <v>127</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401" customFormat="1" ht="11.25" thickBot="1" x14ac:dyDescent="0.2">
      <c r="A45" s="402"/>
      <c r="B45" s="403"/>
      <c r="C45" s="404"/>
      <c r="D45" s="404"/>
      <c r="E45" s="405"/>
      <c r="F45" s="404"/>
      <c r="G45" s="405"/>
      <c r="H45" s="406"/>
      <c r="I45" s="407"/>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315</v>
      </c>
      <c r="B52" s="252"/>
      <c r="C52" s="200"/>
      <c r="D52" s="234" t="str">
        <f>INDEX(rate!$A$4:$D$20,MATCH(A52,rate!$A$4:$A$20,0),4)</f>
        <v>HOURS</v>
      </c>
      <c r="E52" s="253">
        <v>0</v>
      </c>
      <c r="F52" s="422">
        <f>INDEX(rate!$A$4:$D$20,MATCH(A52,rate!$A$4:$A$20,0),2)</f>
        <v>7515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INDEX(rate!$A$17:$D$38,MATCH(A58,rate!$A$21:$A$42,0),4)</f>
        <v>HOURS</v>
      </c>
      <c r="E58" s="259">
        <v>0</v>
      </c>
      <c r="F58" s="421">
        <f>INDEX(rate!$A$21:$D$42,MATCH(A58,rate!$A$21:$A$42,0),2)</f>
        <v>11427</v>
      </c>
      <c r="G58" s="260">
        <f>E58*F58</f>
        <v>0</v>
      </c>
      <c r="H58" s="423"/>
      <c r="I58" s="353"/>
    </row>
    <row r="59" spans="1:9" s="51" customFormat="1" ht="10.5" x14ac:dyDescent="0.15">
      <c r="A59" s="246" t="s">
        <v>175</v>
      </c>
      <c r="B59" s="247"/>
      <c r="C59" s="261"/>
      <c r="D59" s="233" t="str">
        <f>INDEX(rate!$A$17:$D$38,MATCH(A59,rate!$A$21:$A$42,0),4)</f>
        <v>HOURS</v>
      </c>
      <c r="E59" s="248">
        <v>0</v>
      </c>
      <c r="F59" s="231">
        <f>INDEX(rate!$A$21:$D$42,MATCH(A59,rate!$A$21:$A$42,0),2)</f>
        <v>11982</v>
      </c>
      <c r="G59" s="262">
        <f>E59*F59</f>
        <v>0</v>
      </c>
      <c r="H59" s="250"/>
      <c r="I59" s="353"/>
    </row>
    <row r="60" spans="1:9" s="51" customFormat="1" ht="10.5" x14ac:dyDescent="0.15">
      <c r="A60" s="246" t="s">
        <v>179</v>
      </c>
      <c r="B60" s="247"/>
      <c r="C60" s="261"/>
      <c r="D60" s="233" t="str">
        <f>INDEX(rate!$A$17:$D$38,MATCH(A60,rate!$A$21:$A$42,0),4)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INDEX(rate!$A$17:$D$38,MATCH(A61,rate!$A$21:$A$42,0),4)</f>
        <v>HOURS</v>
      </c>
      <c r="E61" s="248">
        <v>0</v>
      </c>
      <c r="F61" s="231">
        <f>INDEX(rate!$A$21:$D$42,MATCH(A61,rate!$A$21:$A$42,0),2)</f>
        <v>13264</v>
      </c>
      <c r="G61" s="262">
        <f>E61*F61</f>
        <v>0</v>
      </c>
      <c r="H61" s="250"/>
      <c r="I61" s="353"/>
    </row>
    <row r="62" spans="1:9" s="51" customFormat="1" ht="11.25" thickBot="1" x14ac:dyDescent="0.2">
      <c r="A62" s="251" t="s">
        <v>184</v>
      </c>
      <c r="B62" s="252"/>
      <c r="C62" s="263"/>
      <c r="D62" s="234" t="str">
        <f>INDEX(rate!$A$17:$D$38,MATCH(A62,rate!$A$21:$A$42,0),4)</f>
        <v>HOURS</v>
      </c>
      <c r="E62" s="253">
        <v>0</v>
      </c>
      <c r="F62" s="422">
        <f>INDEX(rate!$A$21:$D$42,MATCH(A62,rate!$A$21:$A$42,0),2)</f>
        <v>8840</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154</v>
      </c>
      <c r="B70" s="247"/>
      <c r="C70" s="233" t="str">
        <f>INDEX(rate!$A$45:$D$49,MATCH(A70,rate!$A$45:$A$49,0),4)</f>
        <v>HOURS</v>
      </c>
      <c r="D70" s="248">
        <v>0</v>
      </c>
      <c r="E70" s="233">
        <f>INDEX(rate!$A$45:$D$49,MATCH(A70,rate!$A$45:$A$49,0),2)</f>
        <v>17217</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268</v>
      </c>
      <c r="B72" s="252"/>
      <c r="C72" s="234" t="str">
        <f>INDEX(rate!$A$45:$D$49,MATCH(A72,rate!$A$45:$A$49,0),4)</f>
        <v>HOURS</v>
      </c>
      <c r="D72" s="253">
        <v>0</v>
      </c>
      <c r="E72" s="234">
        <f>INDEX(rate!$A$45:$D$49,MATCH(A72,rate!$A$45:$A$49,0),2)</f>
        <v>11019</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342</v>
      </c>
      <c r="B78" s="266"/>
      <c r="C78" s="130" t="str">
        <f>INDEX(rate!$A$53:$D$95,MATCH(A78,rate!$A$53:$A$95,0),4)</f>
        <v>Hours</v>
      </c>
      <c r="D78" s="259">
        <v>0</v>
      </c>
      <c r="E78" s="421">
        <f>INDEX(rate!$A$53:$D$95,MATCH(A78,rate!$A$53:$A$95,0),2)</f>
        <v>136</v>
      </c>
      <c r="F78" s="260">
        <f>D78*E78</f>
        <v>0</v>
      </c>
      <c r="G78" s="147"/>
      <c r="H78" s="148"/>
      <c r="I78" s="353"/>
    </row>
    <row r="79" spans="1:9" s="51" customFormat="1" ht="10.5" x14ac:dyDescent="0.15">
      <c r="A79" s="246" t="s">
        <v>91</v>
      </c>
      <c r="B79" s="267"/>
      <c r="C79" s="233" t="str">
        <f>INDEX(rate!$A$53:$D$95,MATCH(A79,rate!$A$53:$A$95,0),4)</f>
        <v>Hours</v>
      </c>
      <c r="D79" s="248">
        <v>0</v>
      </c>
      <c r="E79" s="231">
        <f>INDEX(rate!$A$53:$D$95,MATCH(A79,rate!$A$53:$A$95,0),2)</f>
        <v>81</v>
      </c>
      <c r="F79" s="262">
        <f>D79*E79</f>
        <v>0</v>
      </c>
      <c r="G79" s="147"/>
      <c r="H79" s="148"/>
      <c r="I79" s="353"/>
    </row>
    <row r="80" spans="1:9" s="51" customFormat="1" ht="10.5" x14ac:dyDescent="0.15">
      <c r="A80" s="246" t="s">
        <v>264</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90</v>
      </c>
      <c r="B81" s="267"/>
      <c r="C81" s="233" t="str">
        <f>INDEX(rate!$A$53:$D$95,MATCH(A81,rate!$A$53:$A$95,0),4)</f>
        <v>Hours</v>
      </c>
      <c r="D81" s="248">
        <v>0</v>
      </c>
      <c r="E81" s="231">
        <f>INDEX(rate!$A$53:$D$95,MATCH(A81,rate!$A$53:$A$95,0),2)</f>
        <v>77</v>
      </c>
      <c r="F81" s="262">
        <f>D81*E81</f>
        <v>0</v>
      </c>
      <c r="G81" s="147"/>
      <c r="H81" s="148"/>
      <c r="I81" s="353"/>
    </row>
    <row r="82" spans="1:9" s="51" customFormat="1" ht="11.25" thickBot="1" x14ac:dyDescent="0.2">
      <c r="A82" s="251" t="s">
        <v>369</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308</v>
      </c>
      <c r="B95" s="415"/>
      <c r="C95" s="416" t="str">
        <f>INDEX(rate!$A$98:$D$129,MATCH(A95,rate!$A$98:$A$129,0),4)</f>
        <v>DAYS</v>
      </c>
      <c r="D95" s="417">
        <v>0</v>
      </c>
      <c r="E95" s="418"/>
      <c r="F95" s="272">
        <f>INDEX(rate!$A$98:$D$129,MATCH(A95,rate!$A$98:$A$129,0),3)</f>
        <v>7.2</v>
      </c>
      <c r="G95" s="419"/>
      <c r="H95" s="260">
        <f>D95*F95</f>
        <v>0</v>
      </c>
      <c r="I95" s="353"/>
    </row>
    <row r="96" spans="1:9" s="51" customFormat="1" ht="10.5" x14ac:dyDescent="0.15">
      <c r="A96" s="246" t="s">
        <v>307</v>
      </c>
      <c r="B96" s="176"/>
      <c r="C96" s="272" t="str">
        <f>INDEX(rate!$A$98:$D$129,MATCH(A96,rate!$A$98:$A$129,0),4)</f>
        <v>MILES</v>
      </c>
      <c r="D96" s="86"/>
      <c r="E96" s="279">
        <f>INDEX(rate!$A$98:$D$129,MATCH(A96,rate!$A$98:$A$129,0),2)</f>
        <v>0.33600000000000002</v>
      </c>
      <c r="F96" s="233"/>
      <c r="G96" s="248">
        <v>0</v>
      </c>
      <c r="H96" s="262">
        <f>E96*G96</f>
        <v>0</v>
      </c>
      <c r="I96" s="353"/>
    </row>
    <row r="97" spans="1:9" s="51" customFormat="1" ht="10.5" x14ac:dyDescent="0.15">
      <c r="A97" s="246" t="s">
        <v>308</v>
      </c>
      <c r="B97" s="176"/>
      <c r="C97" s="272" t="str">
        <f>INDEX(rate!$A$98:$D$129,MATCH(A97,rate!$A$98:$A$129,0),4)</f>
        <v>DAYS</v>
      </c>
      <c r="D97" s="84">
        <v>0</v>
      </c>
      <c r="E97" s="278"/>
      <c r="F97" s="272">
        <f>INDEX(rate!$A$98:$D$129,MATCH(A97,rate!$A$98:$A$129,0),3)</f>
        <v>7.2</v>
      </c>
      <c r="G97" s="85"/>
      <c r="H97" s="262">
        <f>D97*F97</f>
        <v>0</v>
      </c>
      <c r="I97" s="353"/>
    </row>
    <row r="98" spans="1:9" s="51" customFormat="1" ht="10.5" x14ac:dyDescent="0.15">
      <c r="A98" s="246" t="s">
        <v>307</v>
      </c>
      <c r="B98" s="176"/>
      <c r="C98" s="272" t="str">
        <f>INDEX(rate!$A$98:$D$129,MATCH(A98,rate!$A$98:$A$129,0),4)</f>
        <v>MILES</v>
      </c>
      <c r="D98" s="86"/>
      <c r="E98" s="279">
        <f>INDEX(rate!$A$98:$D$129,MATCH(A98,rate!$A$98:$A$129,0),2)</f>
        <v>0.33600000000000002</v>
      </c>
      <c r="F98" s="233"/>
      <c r="G98" s="248">
        <v>0</v>
      </c>
      <c r="H98" s="262">
        <f>E98*G98</f>
        <v>0</v>
      </c>
      <c r="I98" s="353"/>
    </row>
    <row r="99" spans="1:9" s="51" customFormat="1" ht="10.5" x14ac:dyDescent="0.15">
      <c r="A99" s="246" t="s">
        <v>310</v>
      </c>
      <c r="B99" s="176"/>
      <c r="C99" s="272" t="str">
        <f>INDEX(rate!$A$98:$D$129,MATCH(A99,rate!$A$98:$A$129,0),4)</f>
        <v>DAYS</v>
      </c>
      <c r="D99" s="84">
        <v>0</v>
      </c>
      <c r="E99" s="278"/>
      <c r="F99" s="272">
        <f>INDEX(rate!$A$98:$D$129,MATCH(A99,rate!$A$98:$A$129,0),3)</f>
        <v>7.47</v>
      </c>
      <c r="G99" s="85"/>
      <c r="H99" s="262">
        <f>D99*F99</f>
        <v>0</v>
      </c>
      <c r="I99" s="353"/>
    </row>
    <row r="100" spans="1:9" s="51" customFormat="1" ht="11.25" thickBot="1" x14ac:dyDescent="0.2">
      <c r="A100" s="251" t="s">
        <v>309</v>
      </c>
      <c r="B100" s="177"/>
      <c r="C100" s="420" t="str">
        <f>INDEX(rate!$A$98:$D$129,MATCH(A100,rate!$A$98:$A$129,0),4)</f>
        <v>MILES</v>
      </c>
      <c r="D100" s="131"/>
      <c r="E100" s="385">
        <f>INDEX(rate!$A$98:$D$129,MATCH(A100,rate!$A$98:$A$129,0),2)</f>
        <v>0.314</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44327.488727777774</v>
      </c>
      <c r="I180" s="362"/>
    </row>
    <row r="181" spans="1:9" x14ac:dyDescent="0.2">
      <c r="A181"/>
      <c r="B181" s="6"/>
      <c r="C181"/>
      <c r="D181" s="5"/>
      <c r="E181" s="7"/>
      <c r="F181" s="5"/>
      <c r="G181" s="7"/>
    </row>
    <row r="182" spans="1:9" x14ac:dyDescent="0.2">
      <c r="A182" s="6"/>
      <c r="B182" s="6"/>
      <c r="C182" s="7"/>
      <c r="D182" s="5"/>
      <c r="E182" s="7"/>
      <c r="F182" s="5"/>
      <c r="G182" s="7"/>
    </row>
    <row r="183" spans="1:9" s="29" customFormat="1" ht="23.25" x14ac:dyDescent="0.35">
      <c r="A183" s="274" t="s">
        <v>276</v>
      </c>
      <c r="B183" s="274"/>
      <c r="C183" s="275"/>
      <c r="D183" s="276"/>
      <c r="E183" s="275"/>
      <c r="F183" s="276"/>
      <c r="G183" s="275"/>
      <c r="H183" s="27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340</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341</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342</v>
      </c>
      <c r="B330" s="52">
        <v>136</v>
      </c>
      <c r="C330" s="8"/>
      <c r="D330" s="8" t="s">
        <v>7</v>
      </c>
      <c r="F330" s="50" t="s">
        <v>83</v>
      </c>
      <c r="G330" s="56">
        <v>57</v>
      </c>
      <c r="H330"/>
    </row>
    <row r="331" spans="1:8" x14ac:dyDescent="0.2">
      <c r="A331" s="51" t="s">
        <v>343</v>
      </c>
      <c r="B331" s="52">
        <v>149</v>
      </c>
      <c r="C331" s="8"/>
      <c r="D331" s="8" t="s">
        <v>7</v>
      </c>
      <c r="F331" s="50" t="s">
        <v>84</v>
      </c>
      <c r="G331" s="56">
        <v>59</v>
      </c>
      <c r="H331"/>
    </row>
    <row r="332" spans="1:8" x14ac:dyDescent="0.2">
      <c r="A332" s="51" t="s">
        <v>344</v>
      </c>
      <c r="B332" s="52">
        <v>371</v>
      </c>
      <c r="C332" s="8"/>
      <c r="D332" s="8" t="s">
        <v>7</v>
      </c>
      <c r="F332" s="50" t="s">
        <v>86</v>
      </c>
      <c r="G332" s="56">
        <v>61</v>
      </c>
      <c r="H332"/>
    </row>
    <row r="333" spans="1:8" x14ac:dyDescent="0.2">
      <c r="A333" s="51" t="s">
        <v>345</v>
      </c>
      <c r="B333" s="52">
        <v>259</v>
      </c>
      <c r="C333" s="8"/>
      <c r="D333" s="8" t="s">
        <v>7</v>
      </c>
      <c r="F333" s="50" t="s">
        <v>87</v>
      </c>
      <c r="G333" s="56">
        <v>63</v>
      </c>
      <c r="H333"/>
    </row>
    <row r="334" spans="1:8" x14ac:dyDescent="0.2">
      <c r="A334" s="51" t="s">
        <v>346</v>
      </c>
      <c r="B334" s="52">
        <v>296</v>
      </c>
      <c r="C334" s="8"/>
      <c r="D334" s="8" t="s">
        <v>7</v>
      </c>
      <c r="F334" s="50" t="s">
        <v>88</v>
      </c>
      <c r="G334" s="56">
        <v>65</v>
      </c>
      <c r="H334"/>
    </row>
    <row r="335" spans="1:8" x14ac:dyDescent="0.2">
      <c r="A335" s="51" t="s">
        <v>347</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348</v>
      </c>
      <c r="B341" s="52">
        <v>25</v>
      </c>
      <c r="C341" s="8"/>
      <c r="D341" s="8" t="s">
        <v>7</v>
      </c>
      <c r="H341"/>
    </row>
    <row r="342" spans="1:8" x14ac:dyDescent="0.2">
      <c r="A342" s="51" t="s">
        <v>349</v>
      </c>
      <c r="B342" s="52">
        <v>88</v>
      </c>
      <c r="C342" s="8"/>
      <c r="D342" s="8" t="s">
        <v>7</v>
      </c>
      <c r="H342"/>
    </row>
    <row r="343" spans="1:8" x14ac:dyDescent="0.2">
      <c r="A343" s="51" t="s">
        <v>350</v>
      </c>
      <c r="B343" s="52">
        <v>58</v>
      </c>
      <c r="C343" s="8"/>
      <c r="D343" s="8" t="s">
        <v>7</v>
      </c>
      <c r="H343"/>
    </row>
    <row r="344" spans="1:8" x14ac:dyDescent="0.2">
      <c r="A344" s="51" t="s">
        <v>85</v>
      </c>
      <c r="B344" s="52">
        <v>15</v>
      </c>
      <c r="C344" s="8"/>
      <c r="D344" s="8" t="s">
        <v>7</v>
      </c>
      <c r="H344"/>
    </row>
    <row r="345" spans="1:8" x14ac:dyDescent="0.2">
      <c r="A345" s="51" t="s">
        <v>351</v>
      </c>
      <c r="B345" s="52">
        <v>9</v>
      </c>
      <c r="C345" s="8"/>
      <c r="D345" s="8" t="s">
        <v>7</v>
      </c>
      <c r="H345"/>
    </row>
    <row r="346" spans="1:8" x14ac:dyDescent="0.2">
      <c r="A346" s="51" t="s">
        <v>352</v>
      </c>
      <c r="B346" s="52">
        <v>14</v>
      </c>
      <c r="C346" s="8"/>
      <c r="D346" s="8" t="s">
        <v>7</v>
      </c>
      <c r="H346"/>
    </row>
    <row r="347" spans="1:8" x14ac:dyDescent="0.2">
      <c r="A347" s="51" t="s">
        <v>353</v>
      </c>
      <c r="B347" s="52">
        <v>19</v>
      </c>
      <c r="C347" s="8"/>
      <c r="D347" s="8" t="s">
        <v>7</v>
      </c>
      <c r="H347"/>
    </row>
    <row r="348" spans="1:8" x14ac:dyDescent="0.2">
      <c r="A348" s="51" t="s">
        <v>152</v>
      </c>
      <c r="B348" s="52">
        <v>22</v>
      </c>
      <c r="C348" s="8"/>
      <c r="D348" s="8" t="s">
        <v>7</v>
      </c>
      <c r="H348"/>
    </row>
    <row r="349" spans="1:8" x14ac:dyDescent="0.2">
      <c r="A349" s="51" t="s">
        <v>354</v>
      </c>
      <c r="B349" s="52">
        <v>30</v>
      </c>
      <c r="C349" s="8"/>
      <c r="D349" s="8" t="s">
        <v>7</v>
      </c>
      <c r="H349"/>
    </row>
    <row r="350" spans="1:8" x14ac:dyDescent="0.2">
      <c r="A350" s="51" t="s">
        <v>355</v>
      </c>
      <c r="B350" s="52">
        <v>4</v>
      </c>
      <c r="C350" s="8"/>
      <c r="D350" s="8" t="s">
        <v>7</v>
      </c>
      <c r="H350"/>
    </row>
    <row r="351" spans="1:8" x14ac:dyDescent="0.2">
      <c r="A351" s="51" t="s">
        <v>356</v>
      </c>
      <c r="B351" s="52">
        <v>5</v>
      </c>
      <c r="C351" s="8"/>
      <c r="D351" s="8" t="s">
        <v>7</v>
      </c>
      <c r="H351"/>
    </row>
    <row r="352" spans="1:8" x14ac:dyDescent="0.2">
      <c r="A352" s="51" t="s">
        <v>357</v>
      </c>
      <c r="B352" s="52">
        <v>3</v>
      </c>
      <c r="C352" s="8"/>
      <c r="D352" s="8" t="s">
        <v>7</v>
      </c>
      <c r="H352"/>
    </row>
    <row r="353" spans="1:8" x14ac:dyDescent="0.2">
      <c r="A353" s="51" t="s">
        <v>358</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359</v>
      </c>
      <c r="B356" s="52">
        <v>12</v>
      </c>
      <c r="D356" s="8" t="s">
        <v>7</v>
      </c>
      <c r="H356"/>
    </row>
    <row r="357" spans="1:8" x14ac:dyDescent="0.2">
      <c r="A357" s="51" t="s">
        <v>360</v>
      </c>
      <c r="B357" s="52">
        <v>73</v>
      </c>
      <c r="D357" s="8" t="s">
        <v>7</v>
      </c>
      <c r="H357"/>
    </row>
    <row r="358" spans="1:8" x14ac:dyDescent="0.2">
      <c r="A358" s="51" t="s">
        <v>361</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362</v>
      </c>
      <c r="B362" s="52">
        <v>17</v>
      </c>
      <c r="C362" s="8"/>
      <c r="D362" s="8" t="s">
        <v>7</v>
      </c>
      <c r="H362"/>
    </row>
    <row r="363" spans="1:8" x14ac:dyDescent="0.2">
      <c r="A363" s="51" t="s">
        <v>363</v>
      </c>
      <c r="B363" s="52">
        <v>13</v>
      </c>
      <c r="C363" s="8"/>
      <c r="D363" s="8" t="s">
        <v>7</v>
      </c>
      <c r="H363"/>
    </row>
    <row r="364" spans="1:8" x14ac:dyDescent="0.2">
      <c r="A364" s="51" t="s">
        <v>364</v>
      </c>
      <c r="B364" s="52">
        <v>24</v>
      </c>
      <c r="C364" s="232"/>
      <c r="D364" s="8" t="s">
        <v>7</v>
      </c>
      <c r="H364"/>
    </row>
    <row r="365" spans="1:8" x14ac:dyDescent="0.2">
      <c r="A365" s="51" t="s">
        <v>365</v>
      </c>
      <c r="B365" s="52">
        <v>123</v>
      </c>
      <c r="C365" s="232"/>
      <c r="D365" s="8" t="s">
        <v>7</v>
      </c>
      <c r="H365"/>
    </row>
    <row r="366" spans="1:8" x14ac:dyDescent="0.2">
      <c r="A366" s="51" t="s">
        <v>366</v>
      </c>
      <c r="B366" s="52">
        <v>40</v>
      </c>
      <c r="C366" s="232"/>
      <c r="D366" s="8" t="s">
        <v>7</v>
      </c>
      <c r="H366"/>
    </row>
    <row r="367" spans="1:8" x14ac:dyDescent="0.2">
      <c r="A367" s="51" t="s">
        <v>90</v>
      </c>
      <c r="B367" s="52">
        <v>77</v>
      </c>
      <c r="C367" s="232"/>
      <c r="D367" s="8" t="s">
        <v>7</v>
      </c>
      <c r="H367"/>
    </row>
    <row r="368" spans="1:8" x14ac:dyDescent="0.2">
      <c r="A368" s="51" t="s">
        <v>367</v>
      </c>
      <c r="B368" s="52">
        <v>80</v>
      </c>
      <c r="C368" s="232"/>
      <c r="D368" s="8" t="s">
        <v>7</v>
      </c>
      <c r="H368"/>
    </row>
    <row r="369" spans="1:8" x14ac:dyDescent="0.2">
      <c r="A369" s="51" t="s">
        <v>368</v>
      </c>
      <c r="B369" s="52">
        <v>80</v>
      </c>
      <c r="C369" s="232"/>
      <c r="D369" s="8" t="s">
        <v>7</v>
      </c>
      <c r="H369"/>
    </row>
    <row r="370" spans="1:8" x14ac:dyDescent="0.2">
      <c r="A370" s="51" t="s">
        <v>156</v>
      </c>
      <c r="B370" s="52">
        <v>15</v>
      </c>
      <c r="C370" s="232"/>
      <c r="D370" s="8" t="s">
        <v>7</v>
      </c>
      <c r="H370"/>
    </row>
    <row r="371" spans="1:8" x14ac:dyDescent="0.2">
      <c r="A371" s="51" t="s">
        <v>369</v>
      </c>
      <c r="B371" s="52">
        <v>937</v>
      </c>
      <c r="C371" s="232"/>
      <c r="D371" s="8" t="s">
        <v>64</v>
      </c>
      <c r="H371"/>
    </row>
    <row r="372" spans="1:8" x14ac:dyDescent="0.2">
      <c r="A372" s="51" t="s">
        <v>370</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0.161</v>
      </c>
      <c r="C375" s="367"/>
      <c r="D375" s="368" t="s">
        <v>32</v>
      </c>
      <c r="E375"/>
      <c r="H375"/>
    </row>
    <row r="376" spans="1:8" x14ac:dyDescent="0.2">
      <c r="A376" s="369" t="s">
        <v>277</v>
      </c>
      <c r="B376" s="373"/>
      <c r="C376" s="370">
        <v>9.67</v>
      </c>
      <c r="D376" s="371" t="s">
        <v>50</v>
      </c>
      <c r="E376"/>
      <c r="H376"/>
    </row>
    <row r="377" spans="1:8" x14ac:dyDescent="0.2">
      <c r="A377" s="365" t="s">
        <v>278</v>
      </c>
      <c r="B377" s="366">
        <v>0.127</v>
      </c>
      <c r="C377" s="372"/>
      <c r="D377" s="368" t="s">
        <v>32</v>
      </c>
      <c r="E377"/>
      <c r="F377"/>
      <c r="G377"/>
      <c r="H377"/>
    </row>
    <row r="378" spans="1:8" x14ac:dyDescent="0.2">
      <c r="A378" s="369" t="s">
        <v>279</v>
      </c>
      <c r="B378" s="373"/>
      <c r="C378" s="370">
        <v>8.43</v>
      </c>
      <c r="D378" s="371" t="s">
        <v>50</v>
      </c>
      <c r="E378"/>
      <c r="F378"/>
      <c r="G378"/>
      <c r="H378"/>
    </row>
    <row r="379" spans="1:8" x14ac:dyDescent="0.2">
      <c r="A379" s="365" t="s">
        <v>280</v>
      </c>
      <c r="B379" s="366">
        <v>0.11799999999999999</v>
      </c>
      <c r="C379" s="372"/>
      <c r="D379" s="368" t="s">
        <v>32</v>
      </c>
      <c r="E379"/>
      <c r="F379"/>
      <c r="G379"/>
      <c r="H379"/>
    </row>
    <row r="380" spans="1:8" x14ac:dyDescent="0.2">
      <c r="A380" s="369" t="s">
        <v>281</v>
      </c>
      <c r="B380" s="373"/>
      <c r="C380" s="370">
        <v>7.23</v>
      </c>
      <c r="D380" s="371" t="s">
        <v>50</v>
      </c>
      <c r="E380"/>
      <c r="F380"/>
      <c r="G380"/>
      <c r="H380"/>
    </row>
    <row r="381" spans="1:8" x14ac:dyDescent="0.2">
      <c r="A381" s="365" t="s">
        <v>283</v>
      </c>
      <c r="B381" s="366">
        <v>0.29099999999999998</v>
      </c>
      <c r="C381" s="372"/>
      <c r="D381" s="368" t="s">
        <v>32</v>
      </c>
      <c r="E381"/>
      <c r="F381"/>
      <c r="G381"/>
      <c r="H381"/>
    </row>
    <row r="382" spans="1:8" x14ac:dyDescent="0.2">
      <c r="A382" s="369" t="s">
        <v>284</v>
      </c>
      <c r="B382" s="373"/>
      <c r="C382" s="370">
        <v>8.57</v>
      </c>
      <c r="D382" s="371" t="s">
        <v>50</v>
      </c>
      <c r="E382"/>
      <c r="F382"/>
      <c r="G382"/>
      <c r="H382"/>
    </row>
    <row r="383" spans="1:8" x14ac:dyDescent="0.2">
      <c r="A383" s="365" t="s">
        <v>287</v>
      </c>
      <c r="B383" s="366">
        <v>0.20499999999999999</v>
      </c>
      <c r="C383" s="374"/>
      <c r="D383" s="368" t="s">
        <v>32</v>
      </c>
      <c r="E383"/>
      <c r="F383"/>
      <c r="G383"/>
      <c r="H383"/>
    </row>
    <row r="384" spans="1:8" x14ac:dyDescent="0.2">
      <c r="A384" s="369" t="s">
        <v>288</v>
      </c>
      <c r="B384" s="373"/>
      <c r="C384" s="375">
        <v>10.47</v>
      </c>
      <c r="D384" s="371" t="s">
        <v>50</v>
      </c>
      <c r="E384"/>
      <c r="F384"/>
      <c r="G384"/>
      <c r="H384"/>
    </row>
    <row r="385" spans="1:10" x14ac:dyDescent="0.2">
      <c r="A385" s="365" t="s">
        <v>289</v>
      </c>
      <c r="B385" s="366">
        <v>0.19800000000000001</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0.151</v>
      </c>
      <c r="C387" s="376"/>
      <c r="D387" s="368" t="s">
        <v>32</v>
      </c>
      <c r="E387"/>
      <c r="F387"/>
      <c r="G387"/>
      <c r="H387"/>
      <c r="J387" s="379"/>
    </row>
    <row r="388" spans="1:10" x14ac:dyDescent="0.2">
      <c r="A388" s="369" t="s">
        <v>292</v>
      </c>
      <c r="B388" s="378"/>
      <c r="C388" s="375">
        <v>8.5</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8.67</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6.7</v>
      </c>
      <c r="D392" s="371" t="s">
        <v>50</v>
      </c>
      <c r="E392"/>
      <c r="F392"/>
      <c r="G392"/>
      <c r="H392"/>
      <c r="J392" s="379"/>
    </row>
    <row r="393" spans="1:10" x14ac:dyDescent="0.2">
      <c r="A393" s="365" t="s">
        <v>297</v>
      </c>
      <c r="B393" s="377">
        <v>0.24</v>
      </c>
      <c r="C393" s="376"/>
      <c r="D393" s="368" t="s">
        <v>32</v>
      </c>
      <c r="E393"/>
      <c r="F393"/>
      <c r="G393"/>
      <c r="H393"/>
    </row>
    <row r="394" spans="1:10" x14ac:dyDescent="0.2">
      <c r="A394" s="380" t="s">
        <v>298</v>
      </c>
      <c r="B394" s="378"/>
      <c r="C394" s="381">
        <v>8.6</v>
      </c>
      <c r="D394" s="371" t="s">
        <v>50</v>
      </c>
      <c r="E394"/>
      <c r="F394"/>
      <c r="G394"/>
      <c r="H394"/>
    </row>
    <row r="395" spans="1:10" x14ac:dyDescent="0.2">
      <c r="A395" s="365" t="s">
        <v>299</v>
      </c>
      <c r="B395" s="366">
        <v>0.255</v>
      </c>
      <c r="C395" s="376"/>
      <c r="D395" s="368" t="s">
        <v>32</v>
      </c>
      <c r="E395"/>
      <c r="F395"/>
      <c r="G395"/>
      <c r="H395"/>
    </row>
    <row r="396" spans="1:10" x14ac:dyDescent="0.2">
      <c r="A396" s="369" t="s">
        <v>300</v>
      </c>
      <c r="B396" s="373"/>
      <c r="C396" s="375">
        <v>6.87</v>
      </c>
      <c r="D396" s="371" t="s">
        <v>50</v>
      </c>
      <c r="E396"/>
      <c r="F396"/>
      <c r="G396"/>
      <c r="H396"/>
    </row>
    <row r="397" spans="1:10" x14ac:dyDescent="0.2">
      <c r="A397" s="382" t="s">
        <v>301</v>
      </c>
      <c r="B397" s="377">
        <v>0.28499999999999998</v>
      </c>
      <c r="C397" s="383"/>
      <c r="D397" s="368" t="s">
        <v>32</v>
      </c>
      <c r="E397"/>
      <c r="F397"/>
      <c r="G397"/>
      <c r="H397"/>
    </row>
    <row r="398" spans="1:10" x14ac:dyDescent="0.2">
      <c r="A398" s="380" t="s">
        <v>302</v>
      </c>
      <c r="B398" s="378"/>
      <c r="C398" s="381">
        <v>8.17</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v>
      </c>
      <c r="D400" s="371" t="s">
        <v>50</v>
      </c>
      <c r="E400"/>
      <c r="F400"/>
      <c r="G400"/>
      <c r="H400"/>
    </row>
    <row r="401" spans="1:8" x14ac:dyDescent="0.2">
      <c r="A401" s="382" t="s">
        <v>305</v>
      </c>
      <c r="B401" s="377">
        <v>0.24099999999999999</v>
      </c>
      <c r="C401" s="383"/>
      <c r="D401" s="368" t="s">
        <v>32</v>
      </c>
      <c r="E401"/>
      <c r="F401"/>
      <c r="G401"/>
      <c r="H401"/>
    </row>
    <row r="402" spans="1:8" x14ac:dyDescent="0.2">
      <c r="A402" s="380" t="s">
        <v>306</v>
      </c>
      <c r="B402" s="378"/>
      <c r="C402" s="381">
        <v>5.5</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7.2</v>
      </c>
      <c r="D404" s="371" t="s">
        <v>50</v>
      </c>
      <c r="E404"/>
      <c r="F404"/>
      <c r="G404"/>
      <c r="H404"/>
    </row>
    <row r="405" spans="1:8" x14ac:dyDescent="0.2">
      <c r="A405" s="382" t="s">
        <v>309</v>
      </c>
      <c r="B405" s="377">
        <v>0.314</v>
      </c>
      <c r="C405" s="383"/>
      <c r="D405" s="368" t="s">
        <v>32</v>
      </c>
      <c r="E405"/>
      <c r="F405"/>
      <c r="G405"/>
      <c r="H405"/>
    </row>
    <row r="406" spans="1:8" x14ac:dyDescent="0.2">
      <c r="A406" s="380" t="s">
        <v>310</v>
      </c>
      <c r="B406" s="378"/>
      <c r="C406" s="381">
        <v>7.47</v>
      </c>
      <c r="D406" s="384" t="s">
        <v>50</v>
      </c>
      <c r="E406"/>
      <c r="F406"/>
      <c r="G406"/>
      <c r="H406"/>
    </row>
    <row r="407" spans="1:8" x14ac:dyDescent="0.2">
      <c r="A407"/>
      <c r="B407"/>
      <c r="C407"/>
      <c r="D407" s="59"/>
      <c r="E407"/>
      <c r="F407"/>
      <c r="G407"/>
      <c r="H407"/>
    </row>
    <row r="408" spans="1:8" x14ac:dyDescent="0.2">
      <c r="A408"/>
    </row>
  </sheetData>
  <mergeCells count="2">
    <mergeCell ref="G4:I4"/>
    <mergeCell ref="D4:F4"/>
  </mergeCells>
  <phoneticPr fontId="0" type="noConversion"/>
  <dataValidations xWindow="87" yWindow="306" count="6">
    <dataValidation type="list" allowBlank="1" showInputMessage="1" showErrorMessage="1" prompt="Click on arrow for a drop down list" sqref="E7:E42" xr:uid="{00000000-0002-0000-0400-000000000000}">
      <formula1>$F$281:$F$335</formula1>
    </dataValidation>
    <dataValidation type="list" allowBlank="1" showInputMessage="1" showErrorMessage="1" sqref="A95:A100" xr:uid="{00000000-0002-0000-0400-000001000000}">
      <formula1>$A$375:$A$406</formula1>
    </dataValidation>
    <dataValidation type="list" allowBlank="1" showInputMessage="1" showErrorMessage="1" prompt="click on arrow for a drop down list" sqref="A78:A82" xr:uid="{00000000-0002-0000-0400-000002000000}">
      <formula1>$A$330:$A$372</formula1>
    </dataValidation>
    <dataValidation type="list" allowBlank="1" showInputMessage="1" showErrorMessage="1" prompt="click on arrow for a drop down list" sqref="A48:A52" xr:uid="{72AFA296-B678-4FE9-9AFA-E4A5702D6C75}">
      <formula1>$A$281:$A$297</formula1>
    </dataValidation>
    <dataValidation type="list" allowBlank="1" showInputMessage="1" showErrorMessage="1" prompt="click on arrow for a drop down list" sqref="A58:A62" xr:uid="{C69E94A0-B996-4948-A42F-E4B74A67DAE2}">
      <formula1>$A$298:$A$319</formula1>
    </dataValidation>
    <dataValidation type="list" allowBlank="1" showInputMessage="1" showErrorMessage="1" prompt="click on arrow for a drop down list" sqref="A68:A72" xr:uid="{85739A3B-BDDB-4DDF-B63D-6036DBB0A9FE}">
      <formula1>$A$322:$A$326</formula1>
    </dataValidation>
  </dataValidations>
  <pageMargins left="0.7" right="0.7" top="0.75" bottom="0.75" header="0.3" footer="0.3"/>
  <pageSetup scale="80" orientation="portrait"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07"/>
  <sheetViews>
    <sheetView showGridLines="0" tabSelected="1" topLeftCell="A96" workbookViewId="0">
      <selection activeCell="D100" sqref="D100"/>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'day2'!B4+1</f>
        <v>44107</v>
      </c>
      <c r="C4" s="172"/>
      <c r="D4" s="479" t="s">
        <v>53</v>
      </c>
      <c r="E4" s="479"/>
      <c r="F4" s="479"/>
      <c r="G4" s="477"/>
      <c r="H4" s="477"/>
      <c r="I4" s="478"/>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197</v>
      </c>
      <c r="F7" s="214" t="s">
        <v>187</v>
      </c>
      <c r="G7" s="215">
        <v>0</v>
      </c>
      <c r="H7" s="130">
        <f>INDEX(rate!$F$4:$G$58,MATCH(E7,rate!$F$4:$F$58,0),2)</f>
        <v>157</v>
      </c>
      <c r="I7" s="216">
        <f>(G7*H7)</f>
        <v>0</v>
      </c>
      <c r="J7" s="111"/>
    </row>
    <row r="8" spans="1:16" s="51" customFormat="1" ht="11.25" thickBot="1" x14ac:dyDescent="0.2">
      <c r="A8" s="125" t="s">
        <v>185</v>
      </c>
      <c r="B8" s="391"/>
      <c r="C8" s="198"/>
      <c r="D8" s="106" t="s">
        <v>186</v>
      </c>
      <c r="E8" s="201" t="s">
        <v>199</v>
      </c>
      <c r="F8" s="107" t="s">
        <v>187</v>
      </c>
      <c r="G8" s="202">
        <v>0</v>
      </c>
      <c r="H8" s="130">
        <f>INDEX(rate!$F$4:$G$58,MATCH(E8,rate!$F$4:$F$58,0),2)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INDEX(rate!$F$4:$G$58,MATCH(E9,rate!$F$4:$F$58,0),2)</f>
        <v>207</v>
      </c>
      <c r="I9" s="193">
        <f t="shared" si="0"/>
        <v>0</v>
      </c>
    </row>
    <row r="10" spans="1:16" s="51" customFormat="1" ht="11.25" thickBot="1" x14ac:dyDescent="0.2">
      <c r="A10" s="125" t="s">
        <v>185</v>
      </c>
      <c r="B10" s="391"/>
      <c r="C10" s="198"/>
      <c r="D10" s="106" t="s">
        <v>186</v>
      </c>
      <c r="E10" s="201" t="s">
        <v>199</v>
      </c>
      <c r="F10" s="107" t="s">
        <v>187</v>
      </c>
      <c r="G10" s="202">
        <v>0</v>
      </c>
      <c r="H10" s="130">
        <f>INDEX(rate!$F$4:$G$58,MATCH(E10,rate!$F$4:$F$58,0),2)</f>
        <v>75</v>
      </c>
      <c r="I10" s="193">
        <f t="shared" si="0"/>
        <v>0</v>
      </c>
    </row>
    <row r="11" spans="1:16" s="51" customFormat="1" ht="11.25" thickBot="1" x14ac:dyDescent="0.2">
      <c r="A11" s="125" t="s">
        <v>185</v>
      </c>
      <c r="B11" s="391"/>
      <c r="C11" s="198"/>
      <c r="D11" s="106" t="s">
        <v>186</v>
      </c>
      <c r="E11" s="201" t="s">
        <v>199</v>
      </c>
      <c r="F11" s="107" t="s">
        <v>187</v>
      </c>
      <c r="G11" s="202">
        <v>0</v>
      </c>
      <c r="H11" s="130">
        <f>INDEX(rate!$F$4:$G$58,MATCH(E11,rate!$F$4:$F$58,0),2)</f>
        <v>75</v>
      </c>
      <c r="I11" s="193">
        <f t="shared" si="0"/>
        <v>0</v>
      </c>
    </row>
    <row r="12" spans="1:16" s="51" customFormat="1" ht="11.25" thickBot="1" x14ac:dyDescent="0.2">
      <c r="A12" s="125" t="s">
        <v>185</v>
      </c>
      <c r="B12" s="391"/>
      <c r="C12" s="198"/>
      <c r="D12" s="106" t="s">
        <v>186</v>
      </c>
      <c r="E12" s="201" t="s">
        <v>199</v>
      </c>
      <c r="F12" s="107" t="s">
        <v>187</v>
      </c>
      <c r="G12" s="202">
        <v>0</v>
      </c>
      <c r="H12" s="130">
        <f>INDEX(rate!$F$4:$G$58,MATCH(E12,rate!$F$4:$F$58,0),2)</f>
        <v>75</v>
      </c>
      <c r="I12" s="193">
        <f t="shared" si="0"/>
        <v>0</v>
      </c>
    </row>
    <row r="13" spans="1:16" s="51" customFormat="1" ht="11.25" thickBot="1" x14ac:dyDescent="0.2">
      <c r="A13" s="125" t="s">
        <v>185</v>
      </c>
      <c r="B13" s="391"/>
      <c r="C13" s="198"/>
      <c r="D13" s="106" t="s">
        <v>186</v>
      </c>
      <c r="E13" s="201" t="s">
        <v>199</v>
      </c>
      <c r="F13" s="107" t="s">
        <v>187</v>
      </c>
      <c r="G13" s="202">
        <v>0</v>
      </c>
      <c r="H13" s="130">
        <f>INDEX(rate!$F$4:$G$58,MATCH(E13,rate!$F$4:$F$58,0),2)</f>
        <v>75</v>
      </c>
      <c r="I13" s="193">
        <f t="shared" si="0"/>
        <v>0</v>
      </c>
    </row>
    <row r="14" spans="1:16" s="51" customFormat="1" ht="11.25" thickBot="1" x14ac:dyDescent="0.2">
      <c r="A14" s="125" t="s">
        <v>185</v>
      </c>
      <c r="B14" s="391"/>
      <c r="C14" s="198"/>
      <c r="D14" s="106" t="s">
        <v>186</v>
      </c>
      <c r="E14" s="201" t="s">
        <v>199</v>
      </c>
      <c r="F14" s="107" t="s">
        <v>187</v>
      </c>
      <c r="G14" s="202">
        <v>0</v>
      </c>
      <c r="H14" s="130">
        <f>INDEX(rate!$F$4:$G$58,MATCH(E14,rate!$F$4:$F$58,0),2)</f>
        <v>75</v>
      </c>
      <c r="I14" s="193">
        <f t="shared" si="0"/>
        <v>0</v>
      </c>
    </row>
    <row r="15" spans="1:16" s="51" customFormat="1" ht="11.25" thickBot="1" x14ac:dyDescent="0.2">
      <c r="A15" s="125" t="s">
        <v>185</v>
      </c>
      <c r="B15" s="391"/>
      <c r="C15" s="198"/>
      <c r="D15" s="106" t="s">
        <v>186</v>
      </c>
      <c r="E15" s="201" t="s">
        <v>191</v>
      </c>
      <c r="F15" s="107" t="s">
        <v>187</v>
      </c>
      <c r="G15" s="202">
        <v>0</v>
      </c>
      <c r="H15" s="130">
        <f>INDEX(rate!$F$4:$G$58,MATCH(E15,rate!$F$4:$F$58,0),2)</f>
        <v>234</v>
      </c>
      <c r="I15" s="193">
        <f t="shared" si="0"/>
        <v>0</v>
      </c>
    </row>
    <row r="16" spans="1:16" s="51" customFormat="1" ht="11.25" thickBot="1" x14ac:dyDescent="0.2">
      <c r="A16" s="125" t="s">
        <v>185</v>
      </c>
      <c r="B16" s="391"/>
      <c r="C16" s="198"/>
      <c r="D16" s="106" t="s">
        <v>186</v>
      </c>
      <c r="E16" s="201" t="s">
        <v>199</v>
      </c>
      <c r="F16" s="107" t="s">
        <v>187</v>
      </c>
      <c r="G16" s="202">
        <v>0</v>
      </c>
      <c r="H16" s="130">
        <f>INDEX(rate!$F$4:$G$58,MATCH(E16,rate!$F$4:$F$58,0),2)</f>
        <v>75</v>
      </c>
      <c r="I16" s="193">
        <f t="shared" si="0"/>
        <v>0</v>
      </c>
    </row>
    <row r="17" spans="1:9" s="51" customFormat="1" ht="11.25" thickBot="1" x14ac:dyDescent="0.2">
      <c r="A17" s="125" t="s">
        <v>185</v>
      </c>
      <c r="B17" s="391"/>
      <c r="C17" s="198"/>
      <c r="D17" s="106" t="s">
        <v>186</v>
      </c>
      <c r="E17" s="201" t="s">
        <v>199</v>
      </c>
      <c r="F17" s="107" t="s">
        <v>187</v>
      </c>
      <c r="G17" s="202">
        <v>0</v>
      </c>
      <c r="H17" s="130">
        <f>INDEX(rate!$F$4:$G$58,MATCH(E17,rate!$F$4:$F$58,0),2)</f>
        <v>75</v>
      </c>
      <c r="I17" s="193">
        <f t="shared" si="0"/>
        <v>0</v>
      </c>
    </row>
    <row r="18" spans="1:9" s="51" customFormat="1" ht="11.25" thickBot="1" x14ac:dyDescent="0.2">
      <c r="A18" s="125" t="s">
        <v>185</v>
      </c>
      <c r="B18" s="392"/>
      <c r="C18" s="198"/>
      <c r="D18" s="106" t="s">
        <v>186</v>
      </c>
      <c r="E18" s="201" t="s">
        <v>199</v>
      </c>
      <c r="F18" s="107" t="s">
        <v>187</v>
      </c>
      <c r="G18" s="202">
        <v>0</v>
      </c>
      <c r="H18" s="130">
        <f>INDEX(rate!$F$4:$G$58,MATCH(E18,rate!$F$4:$F$58,0),2)</f>
        <v>75</v>
      </c>
      <c r="I18" s="193">
        <f t="shared" si="0"/>
        <v>0</v>
      </c>
    </row>
    <row r="19" spans="1:9" s="51" customFormat="1" ht="11.25" thickBot="1" x14ac:dyDescent="0.2">
      <c r="A19" s="125" t="s">
        <v>185</v>
      </c>
      <c r="B19" s="391"/>
      <c r="C19" s="198"/>
      <c r="D19" s="106" t="s">
        <v>186</v>
      </c>
      <c r="E19" s="201" t="s">
        <v>199</v>
      </c>
      <c r="F19" s="107" t="s">
        <v>187</v>
      </c>
      <c r="G19" s="202">
        <v>0</v>
      </c>
      <c r="H19" s="130">
        <f>INDEX(rate!$F$4:$G$58,MATCH(E19,rate!$F$4:$F$58,0),2)</f>
        <v>75</v>
      </c>
      <c r="I19" s="193">
        <f t="shared" si="0"/>
        <v>0</v>
      </c>
    </row>
    <row r="20" spans="1:9" s="51" customFormat="1" ht="11.25" thickBot="1" x14ac:dyDescent="0.2">
      <c r="A20" s="125" t="s">
        <v>185</v>
      </c>
      <c r="B20" s="391"/>
      <c r="C20" s="198"/>
      <c r="D20" s="106" t="s">
        <v>186</v>
      </c>
      <c r="E20" s="201" t="s">
        <v>199</v>
      </c>
      <c r="F20" s="107" t="s">
        <v>187</v>
      </c>
      <c r="G20" s="202">
        <v>0</v>
      </c>
      <c r="H20" s="130">
        <f>INDEX(rate!$F$4:$G$58,MATCH(E20,rate!$F$4:$F$58,0),2)</f>
        <v>75</v>
      </c>
      <c r="I20" s="193">
        <f t="shared" si="0"/>
        <v>0</v>
      </c>
    </row>
    <row r="21" spans="1:9" s="51" customFormat="1" ht="11.25" thickBot="1" x14ac:dyDescent="0.2">
      <c r="A21" s="125" t="s">
        <v>185</v>
      </c>
      <c r="B21" s="391"/>
      <c r="C21" s="198"/>
      <c r="D21" s="106" t="s">
        <v>186</v>
      </c>
      <c r="E21" s="201" t="s">
        <v>199</v>
      </c>
      <c r="F21" s="107" t="s">
        <v>187</v>
      </c>
      <c r="G21" s="202">
        <v>0</v>
      </c>
      <c r="H21" s="130">
        <f>INDEX(rate!$F$4:$G$58,MATCH(E21,rate!$F$4:$F$58,0),2)</f>
        <v>75</v>
      </c>
      <c r="I21" s="193">
        <f t="shared" si="0"/>
        <v>0</v>
      </c>
    </row>
    <row r="22" spans="1:9" s="51" customFormat="1" ht="11.25" thickBot="1" x14ac:dyDescent="0.2">
      <c r="A22" s="125" t="s">
        <v>185</v>
      </c>
      <c r="B22" s="391"/>
      <c r="C22" s="198"/>
      <c r="D22" s="106" t="s">
        <v>186</v>
      </c>
      <c r="E22" s="201" t="s">
        <v>199</v>
      </c>
      <c r="F22" s="107" t="s">
        <v>187</v>
      </c>
      <c r="G22" s="202">
        <v>0</v>
      </c>
      <c r="H22" s="130">
        <f>INDEX(rate!$F$4:$G$58,MATCH(E22,rate!$F$4:$F$58,0),2)</f>
        <v>75</v>
      </c>
      <c r="I22" s="193">
        <f t="shared" si="0"/>
        <v>0</v>
      </c>
    </row>
    <row r="23" spans="1:9" s="51" customFormat="1" ht="11.25" thickBot="1" x14ac:dyDescent="0.2">
      <c r="A23" s="125" t="s">
        <v>185</v>
      </c>
      <c r="B23" s="391"/>
      <c r="C23" s="198"/>
      <c r="D23" s="106" t="s">
        <v>186</v>
      </c>
      <c r="E23" s="201" t="s">
        <v>199</v>
      </c>
      <c r="F23" s="107" t="s">
        <v>187</v>
      </c>
      <c r="G23" s="202">
        <v>0</v>
      </c>
      <c r="H23" s="130">
        <f>INDEX(rate!$F$4:$G$58,MATCH(E23,rate!$F$4:$F$58,0),2)</f>
        <v>75</v>
      </c>
      <c r="I23" s="193">
        <f t="shared" si="0"/>
        <v>0</v>
      </c>
    </row>
    <row r="24" spans="1:9" s="51" customFormat="1" ht="11.25" thickBot="1" x14ac:dyDescent="0.2">
      <c r="A24" s="125" t="s">
        <v>185</v>
      </c>
      <c r="B24" s="391"/>
      <c r="C24" s="198"/>
      <c r="D24" s="106" t="s">
        <v>186</v>
      </c>
      <c r="E24" s="201" t="s">
        <v>199</v>
      </c>
      <c r="F24" s="107" t="s">
        <v>187</v>
      </c>
      <c r="G24" s="202">
        <v>0</v>
      </c>
      <c r="H24" s="130">
        <f>INDEX(rate!$F$4:$G$58,MATCH(E24,rate!$F$4:$F$58,0),2)</f>
        <v>75</v>
      </c>
      <c r="I24" s="193">
        <f t="shared" si="0"/>
        <v>0</v>
      </c>
    </row>
    <row r="25" spans="1:9" s="51" customFormat="1" ht="11.25" thickBot="1" x14ac:dyDescent="0.2">
      <c r="A25" s="125" t="s">
        <v>185</v>
      </c>
      <c r="B25" s="391"/>
      <c r="C25" s="198"/>
      <c r="D25" s="106" t="s">
        <v>186</v>
      </c>
      <c r="E25" s="201" t="s">
        <v>199</v>
      </c>
      <c r="F25" s="107" t="s">
        <v>187</v>
      </c>
      <c r="G25" s="202">
        <v>0</v>
      </c>
      <c r="H25" s="130">
        <f>INDEX(rate!$F$4:$G$58,MATCH(E25,rate!$F$4:$F$58,0),2)</f>
        <v>75</v>
      </c>
      <c r="I25" s="193">
        <f t="shared" si="0"/>
        <v>0</v>
      </c>
    </row>
    <row r="26" spans="1:9" s="51" customFormat="1" ht="11.25" thickBot="1" x14ac:dyDescent="0.2">
      <c r="A26" s="125" t="s">
        <v>185</v>
      </c>
      <c r="B26" s="391"/>
      <c r="C26" s="198"/>
      <c r="D26" s="106" t="s">
        <v>186</v>
      </c>
      <c r="E26" s="201" t="s">
        <v>199</v>
      </c>
      <c r="F26" s="107" t="s">
        <v>187</v>
      </c>
      <c r="G26" s="202">
        <v>0</v>
      </c>
      <c r="H26" s="130">
        <f>INDEX(rate!$F$4:$G$58,MATCH(E26,rate!$F$4:$F$58,0),2)</f>
        <v>75</v>
      </c>
      <c r="I26" s="193">
        <f t="shared" si="0"/>
        <v>0</v>
      </c>
    </row>
    <row r="27" spans="1:9" s="51" customFormat="1" ht="11.25" thickBot="1" x14ac:dyDescent="0.2">
      <c r="A27" s="125" t="s">
        <v>185</v>
      </c>
      <c r="B27" s="391"/>
      <c r="C27" s="198"/>
      <c r="D27" s="106" t="s">
        <v>186</v>
      </c>
      <c r="E27" s="201" t="s">
        <v>199</v>
      </c>
      <c r="F27" s="107" t="s">
        <v>187</v>
      </c>
      <c r="G27" s="202">
        <v>0</v>
      </c>
      <c r="H27" s="130">
        <f>INDEX(rate!$F$4:$G$58,MATCH(E27,rate!$F$4:$F$58,0),2)</f>
        <v>75</v>
      </c>
      <c r="I27" s="193">
        <f t="shared" si="0"/>
        <v>0</v>
      </c>
    </row>
    <row r="28" spans="1:9" s="51" customFormat="1" ht="11.25" thickBot="1" x14ac:dyDescent="0.2">
      <c r="A28" s="125" t="s">
        <v>185</v>
      </c>
      <c r="B28" s="391"/>
      <c r="C28" s="198"/>
      <c r="D28" s="106" t="s">
        <v>186</v>
      </c>
      <c r="E28" s="201" t="s">
        <v>13</v>
      </c>
      <c r="F28" s="107" t="s">
        <v>187</v>
      </c>
      <c r="G28" s="202">
        <v>0</v>
      </c>
      <c r="H28" s="130">
        <f>INDEX(rate!$F$4:$G$58,MATCH(E28,rate!$F$4:$F$58,0),2)</f>
        <v>95</v>
      </c>
      <c r="I28" s="193">
        <f t="shared" si="0"/>
        <v>0</v>
      </c>
    </row>
    <row r="29" spans="1:9" s="51" customFormat="1" ht="11.25" thickBot="1" x14ac:dyDescent="0.2">
      <c r="A29" s="125" t="s">
        <v>185</v>
      </c>
      <c r="B29" s="391"/>
      <c r="C29" s="198"/>
      <c r="D29" s="106" t="s">
        <v>186</v>
      </c>
      <c r="E29" s="201" t="s">
        <v>199</v>
      </c>
      <c r="F29" s="107" t="s">
        <v>187</v>
      </c>
      <c r="G29" s="202">
        <v>0</v>
      </c>
      <c r="H29" s="130">
        <f>INDEX(rate!$F$4:$G$58,MATCH(E29,rate!$F$4:$F$58,0),2)</f>
        <v>75</v>
      </c>
      <c r="I29" s="193">
        <f t="shared" si="0"/>
        <v>0</v>
      </c>
    </row>
    <row r="30" spans="1:9" s="51" customFormat="1" ht="11.25" thickBot="1" x14ac:dyDescent="0.2">
      <c r="A30" s="125" t="s">
        <v>185</v>
      </c>
      <c r="B30" s="391"/>
      <c r="C30" s="198"/>
      <c r="D30" s="106" t="s">
        <v>186</v>
      </c>
      <c r="E30" s="201" t="s">
        <v>199</v>
      </c>
      <c r="F30" s="107" t="s">
        <v>187</v>
      </c>
      <c r="G30" s="202">
        <v>0</v>
      </c>
      <c r="H30" s="130">
        <f>INDEX(rate!$F$4:$G$58,MATCH(E30,rate!$F$4:$F$58,0),2)</f>
        <v>75</v>
      </c>
      <c r="I30" s="193">
        <f t="shared" si="0"/>
        <v>0</v>
      </c>
    </row>
    <row r="31" spans="1:9" s="51" customFormat="1" ht="11.25" thickBot="1" x14ac:dyDescent="0.2">
      <c r="A31" s="125" t="s">
        <v>185</v>
      </c>
      <c r="B31" s="391"/>
      <c r="C31" s="198"/>
      <c r="D31" s="106" t="s">
        <v>186</v>
      </c>
      <c r="E31" s="201" t="s">
        <v>199</v>
      </c>
      <c r="F31" s="107" t="s">
        <v>187</v>
      </c>
      <c r="G31" s="202">
        <v>0</v>
      </c>
      <c r="H31" s="130">
        <f>INDEX(rate!$F$4:$G$58,MATCH(E31,rate!$F$4:$F$58,0),2)</f>
        <v>75</v>
      </c>
      <c r="I31" s="193">
        <f t="shared" si="0"/>
        <v>0</v>
      </c>
    </row>
    <row r="32" spans="1:9" s="51" customFormat="1" ht="11.25" thickBot="1" x14ac:dyDescent="0.2">
      <c r="A32" s="125" t="s">
        <v>185</v>
      </c>
      <c r="B32" s="392"/>
      <c r="C32" s="198"/>
      <c r="D32" s="106" t="s">
        <v>186</v>
      </c>
      <c r="E32" s="201" t="s">
        <v>199</v>
      </c>
      <c r="F32" s="107" t="s">
        <v>187</v>
      </c>
      <c r="G32" s="202">
        <v>0</v>
      </c>
      <c r="H32" s="130">
        <f>INDEX(rate!$F$4:$G$58,MATCH(E32,rate!$F$4:$F$58,0),2)</f>
        <v>75</v>
      </c>
      <c r="I32" s="193">
        <f t="shared" si="0"/>
        <v>0</v>
      </c>
    </row>
    <row r="33" spans="1:9" s="51" customFormat="1" ht="11.25" thickBot="1" x14ac:dyDescent="0.2">
      <c r="A33" s="125" t="s">
        <v>185</v>
      </c>
      <c r="B33" s="391"/>
      <c r="C33" s="198"/>
      <c r="D33" s="106" t="s">
        <v>186</v>
      </c>
      <c r="E33" s="201" t="s">
        <v>199</v>
      </c>
      <c r="F33" s="107" t="s">
        <v>187</v>
      </c>
      <c r="G33" s="202">
        <v>0</v>
      </c>
      <c r="H33" s="130">
        <f>INDEX(rate!$F$4:$G$58,MATCH(E33,rate!$F$4:$F$58,0),2)</f>
        <v>75</v>
      </c>
      <c r="I33" s="193">
        <f t="shared" si="0"/>
        <v>0</v>
      </c>
    </row>
    <row r="34" spans="1:9" s="51" customFormat="1" ht="11.25" thickBot="1" x14ac:dyDescent="0.2">
      <c r="A34" s="125" t="s">
        <v>185</v>
      </c>
      <c r="B34" s="391"/>
      <c r="C34" s="198"/>
      <c r="D34" s="106" t="s">
        <v>186</v>
      </c>
      <c r="E34" s="201" t="s">
        <v>199</v>
      </c>
      <c r="F34" s="107" t="s">
        <v>187</v>
      </c>
      <c r="G34" s="202">
        <v>0</v>
      </c>
      <c r="H34" s="130">
        <f>INDEX(rate!$F$4:$G$58,MATCH(E34,rate!$F$4:$F$58,0),2)</f>
        <v>75</v>
      </c>
      <c r="I34" s="193">
        <f t="shared" si="0"/>
        <v>0</v>
      </c>
    </row>
    <row r="35" spans="1:9" s="51" customFormat="1" ht="11.25" thickBot="1" x14ac:dyDescent="0.2">
      <c r="A35" s="125" t="s">
        <v>185</v>
      </c>
      <c r="B35" s="391"/>
      <c r="C35" s="198"/>
      <c r="D35" s="106" t="s">
        <v>186</v>
      </c>
      <c r="E35" s="201" t="s">
        <v>199</v>
      </c>
      <c r="F35" s="107" t="s">
        <v>187</v>
      </c>
      <c r="G35" s="202">
        <v>0</v>
      </c>
      <c r="H35" s="130">
        <f>INDEX(rate!$F$4:$G$58,MATCH(E35,rate!$F$4:$F$58,0),2)</f>
        <v>75</v>
      </c>
      <c r="I35" s="193">
        <f t="shared" si="0"/>
        <v>0</v>
      </c>
    </row>
    <row r="36" spans="1:9" s="51" customFormat="1" ht="11.25" thickBot="1" x14ac:dyDescent="0.2">
      <c r="A36" s="125" t="s">
        <v>185</v>
      </c>
      <c r="B36" s="391"/>
      <c r="C36" s="198"/>
      <c r="D36" s="106" t="s">
        <v>186</v>
      </c>
      <c r="E36" s="201" t="s">
        <v>199</v>
      </c>
      <c r="F36" s="107" t="s">
        <v>187</v>
      </c>
      <c r="G36" s="202">
        <v>0</v>
      </c>
      <c r="H36" s="130">
        <f>INDEX(rate!$F$4:$G$58,MATCH(E36,rate!$F$4:$F$58,0),2)</f>
        <v>75</v>
      </c>
      <c r="I36" s="193">
        <f t="shared" si="0"/>
        <v>0</v>
      </c>
    </row>
    <row r="37" spans="1:9" s="51" customFormat="1" ht="11.25" thickBot="1" x14ac:dyDescent="0.2">
      <c r="A37" s="125" t="s">
        <v>185</v>
      </c>
      <c r="B37" s="391"/>
      <c r="C37" s="198"/>
      <c r="D37" s="106" t="s">
        <v>186</v>
      </c>
      <c r="E37" s="201" t="s">
        <v>199</v>
      </c>
      <c r="F37" s="107" t="s">
        <v>187</v>
      </c>
      <c r="G37" s="202">
        <v>0</v>
      </c>
      <c r="H37" s="130">
        <f>INDEX(rate!$F$4:$G$58,MATCH(E37,rate!$F$4:$F$58,0),2)</f>
        <v>75</v>
      </c>
      <c r="I37" s="193">
        <f t="shared" si="0"/>
        <v>0</v>
      </c>
    </row>
    <row r="38" spans="1:9" s="51" customFormat="1" ht="11.25" thickBot="1" x14ac:dyDescent="0.2">
      <c r="A38" s="125" t="s">
        <v>185</v>
      </c>
      <c r="B38" s="391"/>
      <c r="C38" s="198"/>
      <c r="D38" s="106" t="s">
        <v>186</v>
      </c>
      <c r="E38" s="201" t="s">
        <v>199</v>
      </c>
      <c r="F38" s="107" t="s">
        <v>187</v>
      </c>
      <c r="G38" s="202">
        <v>0</v>
      </c>
      <c r="H38" s="130">
        <f>INDEX(rate!$F$4:$G$58,MATCH(E38,rate!$F$4:$F$58,0),2)</f>
        <v>75</v>
      </c>
      <c r="I38" s="193">
        <f t="shared" si="0"/>
        <v>0</v>
      </c>
    </row>
    <row r="39" spans="1:9" s="51" customFormat="1" ht="11.25" thickBot="1" x14ac:dyDescent="0.2">
      <c r="A39" s="125" t="s">
        <v>185</v>
      </c>
      <c r="B39" s="392"/>
      <c r="C39" s="198"/>
      <c r="D39" s="106" t="s">
        <v>186</v>
      </c>
      <c r="E39" s="201" t="s">
        <v>199</v>
      </c>
      <c r="F39" s="107" t="s">
        <v>187</v>
      </c>
      <c r="G39" s="202">
        <v>0</v>
      </c>
      <c r="H39" s="130">
        <f>INDEX(rate!$F$4:$G$58,MATCH(E39,rate!$F$4:$F$58,0),2)</f>
        <v>75</v>
      </c>
      <c r="I39" s="193">
        <f t="shared" si="0"/>
        <v>0</v>
      </c>
    </row>
    <row r="40" spans="1:9" s="51" customFormat="1" ht="11.25" thickBot="1" x14ac:dyDescent="0.2">
      <c r="A40" s="125" t="s">
        <v>185</v>
      </c>
      <c r="B40" s="391"/>
      <c r="C40" s="198"/>
      <c r="D40" s="106" t="s">
        <v>186</v>
      </c>
      <c r="E40" s="201" t="s">
        <v>199</v>
      </c>
      <c r="F40" s="107" t="s">
        <v>187</v>
      </c>
      <c r="G40" s="202">
        <v>0</v>
      </c>
      <c r="H40" s="130">
        <f>INDEX(rate!$F$4:$G$58,MATCH(E40,rate!$F$4:$F$58,0),2)</f>
        <v>75</v>
      </c>
      <c r="I40" s="193">
        <f t="shared" si="0"/>
        <v>0</v>
      </c>
    </row>
    <row r="41" spans="1:9" s="51" customFormat="1" ht="11.25" thickBot="1" x14ac:dyDescent="0.2">
      <c r="A41" s="125" t="s">
        <v>185</v>
      </c>
      <c r="B41" s="392"/>
      <c r="C41" s="198"/>
      <c r="D41" s="106" t="s">
        <v>186</v>
      </c>
      <c r="E41" s="201" t="s">
        <v>199</v>
      </c>
      <c r="F41" s="107" t="s">
        <v>187</v>
      </c>
      <c r="G41" s="202">
        <v>0</v>
      </c>
      <c r="H41" s="130">
        <f>INDEX(rate!$F$4:$G$58,MATCH(E41,rate!$F$4:$F$58,0),2)</f>
        <v>75</v>
      </c>
      <c r="I41" s="193">
        <f t="shared" si="0"/>
        <v>0</v>
      </c>
    </row>
    <row r="42" spans="1:9" s="51" customFormat="1" ht="11.25" thickBot="1" x14ac:dyDescent="0.2">
      <c r="A42" s="126" t="s">
        <v>185</v>
      </c>
      <c r="B42" s="393"/>
      <c r="C42" s="221"/>
      <c r="D42" s="127" t="s">
        <v>186</v>
      </c>
      <c r="E42" s="217" t="s">
        <v>196</v>
      </c>
      <c r="F42" s="128" t="s">
        <v>187</v>
      </c>
      <c r="G42" s="218">
        <v>0</v>
      </c>
      <c r="H42" s="130">
        <f>INDEX(rate!$F$4:$G$58,MATCH(E42,rate!$F$4:$F$58,0),2)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314</v>
      </c>
      <c r="B48" s="257"/>
      <c r="C48" s="424"/>
      <c r="D48" s="130" t="str">
        <f>INDEX(rate!$A$4:$D$20,MATCH(A48,rate!$A$4:$A$20,0),4)</f>
        <v>HOURS</v>
      </c>
      <c r="E48" s="259">
        <v>0</v>
      </c>
      <c r="F48" s="421">
        <f>INDEX(rate!$A$4:$D$20,MATCH(A48,rate!$A$4:$A$20,0),2)</f>
        <v>3735</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314</v>
      </c>
      <c r="B52" s="252"/>
      <c r="C52" s="200"/>
      <c r="D52" s="234" t="str">
        <f>INDEX(rate!$A$4:$D$20,MATCH(A52,rate!$A$4:$A$20,0),4)</f>
        <v>HOURS</v>
      </c>
      <c r="E52" s="253">
        <v>0</v>
      </c>
      <c r="F52" s="422">
        <f>INDEX(rate!$A$4:$D$20,MATCH(A52,rate!$A$4:$A$20,0),2)</f>
        <v>3735</v>
      </c>
      <c r="G52" s="196">
        <f>E52*F52</f>
        <v>0</v>
      </c>
      <c r="H52" s="254"/>
      <c r="I52" s="353"/>
    </row>
    <row r="53" spans="1:9" s="51" customFormat="1" ht="11.25" thickBot="1" x14ac:dyDescent="0.2">
      <c r="A53" s="355"/>
      <c r="B53" s="90"/>
      <c r="C53" s="129"/>
      <c r="D53" s="90"/>
      <c r="E53" s="90">
        <v>0</v>
      </c>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INDEX(rate!$A$17:$D$38,MATCH(A58,rate!$A$21:$A$42,0),4)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INDEX(rate!$A$17:$D$38,MATCH(A59,rate!$A$21:$A$42,0),4)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INDEX(rate!$A$17:$D$38,MATCH(A60,rate!$A$21:$A$42,0),4)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INDEX(rate!$A$17:$D$38,MATCH(A61,rate!$A$21:$A$42,0),4)</f>
        <v>HOURS</v>
      </c>
      <c r="E61" s="248">
        <v>0</v>
      </c>
      <c r="F61" s="231">
        <f>INDEX(rate!$A$21:$D$42,MATCH(A61,rate!$A$21:$A$42,0),2)</f>
        <v>13264</v>
      </c>
      <c r="G61" s="262">
        <f>E61*F61</f>
        <v>0</v>
      </c>
      <c r="H61" s="250"/>
      <c r="I61" s="353"/>
    </row>
    <row r="62" spans="1:9" s="51" customFormat="1" ht="11.25" thickBot="1" x14ac:dyDescent="0.2">
      <c r="A62" s="251" t="s">
        <v>341</v>
      </c>
      <c r="B62" s="252"/>
      <c r="C62" s="263"/>
      <c r="D62" s="234" t="str">
        <f>INDEX(rate!$A$17:$D$38,MATCH(A62,rate!$A$21:$A$42,0),4)</f>
        <v>HOURS</v>
      </c>
      <c r="E62" s="253">
        <v>0</v>
      </c>
      <c r="F62" s="422">
        <f>INDEX(rate!$A$21:$D$42,MATCH(A62,rate!$A$21:$A$42,0),2)</f>
        <v>17675</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268</v>
      </c>
      <c r="B72" s="252"/>
      <c r="C72" s="234" t="str">
        <f>INDEX(rate!$A$45:$D$49,MATCH(A72,rate!$A$45:$A$49,0),4)</f>
        <v>HOURS</v>
      </c>
      <c r="D72" s="253">
        <v>0</v>
      </c>
      <c r="E72" s="234">
        <f>INDEX(rate!$A$45:$D$49,MATCH(A72,rate!$A$45:$A$49,0),2)</f>
        <v>11019</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343</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91</v>
      </c>
      <c r="B79" s="267"/>
      <c r="C79" s="233" t="str">
        <f>INDEX(rate!$A$53:$D$95,MATCH(A79,rate!$A$53:$A$95,0),4)</f>
        <v>Hours</v>
      </c>
      <c r="D79" s="248">
        <v>0</v>
      </c>
      <c r="E79" s="231">
        <f>INDEX(rate!$A$53:$D$95,MATCH(A79,rate!$A$53:$A$95,0),2)</f>
        <v>81</v>
      </c>
      <c r="F79" s="262">
        <f>D79*E79</f>
        <v>0</v>
      </c>
      <c r="G79" s="147"/>
      <c r="H79" s="148"/>
      <c r="I79" s="353"/>
    </row>
    <row r="80" spans="1:9" s="51" customFormat="1" ht="10.5" x14ac:dyDescent="0.15">
      <c r="A80" s="246" t="s">
        <v>364</v>
      </c>
      <c r="B80" s="267"/>
      <c r="C80" s="233" t="str">
        <f>INDEX(rate!$A$53:$D$95,MATCH(A80,rate!$A$53:$A$95,0),4)</f>
        <v>Hours</v>
      </c>
      <c r="D80" s="248">
        <v>0</v>
      </c>
      <c r="E80" s="231">
        <f>INDEX(rate!$A$53:$D$95,MATCH(A80,rate!$A$53:$A$95,0),2)</f>
        <v>24</v>
      </c>
      <c r="F80" s="262">
        <f>D80*E80</f>
        <v>0</v>
      </c>
      <c r="G80" s="147"/>
      <c r="H80" s="148"/>
      <c r="I80" s="353"/>
    </row>
    <row r="81" spans="1:9" s="51" customFormat="1" ht="10.5" x14ac:dyDescent="0.15">
      <c r="A81" s="246" t="s">
        <v>368</v>
      </c>
      <c r="B81" s="267"/>
      <c r="C81" s="233" t="str">
        <f>INDEX(rate!$A$53:$D$95,MATCH(A81,rate!$A$53:$A$95,0),4)</f>
        <v>Hours</v>
      </c>
      <c r="D81" s="248">
        <v>0</v>
      </c>
      <c r="E81" s="231">
        <f>INDEX(rate!$A$53:$D$95,MATCH(A81,rate!$A$53:$A$95,0),2)</f>
        <v>80</v>
      </c>
      <c r="F81" s="262">
        <f>D81*E81</f>
        <v>0</v>
      </c>
      <c r="G81" s="147"/>
      <c r="H81" s="148"/>
      <c r="I81" s="353"/>
    </row>
    <row r="82" spans="1:9" s="51" customFormat="1" ht="11.25" thickBot="1" x14ac:dyDescent="0.2">
      <c r="A82" s="251" t="s">
        <v>369</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279</v>
      </c>
      <c r="B95" s="415"/>
      <c r="C95" s="416" t="str">
        <f>INDEX(rate!$A$98:$D$129,MATCH(A95,rate!$A$98:$A$129,0),4)</f>
        <v>DAYS</v>
      </c>
      <c r="D95" s="417">
        <v>0</v>
      </c>
      <c r="E95" s="418"/>
      <c r="F95" s="416">
        <f>INDEX(rate!$A$98:$D$129,MATCH(A95,rate!$A$98:$A$129,0),3)</f>
        <v>8.43</v>
      </c>
      <c r="G95" s="419"/>
      <c r="H95" s="260">
        <f>D95*F95</f>
        <v>0</v>
      </c>
      <c r="I95" s="353"/>
    </row>
    <row r="96" spans="1:9" s="51" customFormat="1" ht="10.5" x14ac:dyDescent="0.15">
      <c r="A96" s="246" t="s">
        <v>278</v>
      </c>
      <c r="B96" s="176"/>
      <c r="C96" s="272" t="str">
        <f>INDEX(rate!$A$98:$D$129,MATCH(A96,rate!$A$98:$A$129,0),4)</f>
        <v>MILES</v>
      </c>
      <c r="D96" s="86"/>
      <c r="E96" s="279">
        <f>INDEX(rate!$A$98:$D$129,MATCH(A96,rate!$A$98:$A$129,0),2)</f>
        <v>0.127</v>
      </c>
      <c r="F96" s="233"/>
      <c r="G96" s="248">
        <v>0</v>
      </c>
      <c r="H96" s="262">
        <f>E96*G96</f>
        <v>0</v>
      </c>
      <c r="I96" s="353"/>
    </row>
    <row r="97" spans="1:9" s="51" customFormat="1" ht="10.5" x14ac:dyDescent="0.15">
      <c r="A97" s="246" t="s">
        <v>281</v>
      </c>
      <c r="B97" s="176"/>
      <c r="C97" s="272" t="str">
        <f>INDEX(rate!$A$98:$D$129,MATCH(A97,rate!$A$98:$A$129,0),4)</f>
        <v>DAYS</v>
      </c>
      <c r="D97" s="84">
        <v>0</v>
      </c>
      <c r="E97" s="278"/>
      <c r="F97" s="272">
        <f>INDEX(rate!$A$98:$D$129,MATCH(A97,rate!$A$98:$A$129,0),3)</f>
        <v>7.23</v>
      </c>
      <c r="G97" s="85"/>
      <c r="H97" s="262">
        <f>D97*F97</f>
        <v>0</v>
      </c>
      <c r="I97" s="353"/>
    </row>
    <row r="98" spans="1:9" s="51" customFormat="1" ht="10.5" x14ac:dyDescent="0.15">
      <c r="A98" s="246" t="s">
        <v>280</v>
      </c>
      <c r="B98" s="176"/>
      <c r="C98" s="272" t="str">
        <f>INDEX(rate!$A$98:$D$129,MATCH(A98,rate!$A$98:$A$129,0),4)</f>
        <v>MILES</v>
      </c>
      <c r="D98" s="86"/>
      <c r="E98" s="279">
        <f>INDEX(rate!$A$98:$D$129,MATCH(A98,rate!$A$98:$A$129,0),2)</f>
        <v>0.11799999999999999</v>
      </c>
      <c r="F98" s="233"/>
      <c r="G98" s="248">
        <v>0</v>
      </c>
      <c r="H98" s="262">
        <f>E98*G98</f>
        <v>0</v>
      </c>
      <c r="I98" s="353"/>
    </row>
    <row r="99" spans="1:9" s="51" customFormat="1" ht="10.5" x14ac:dyDescent="0.15">
      <c r="A99" s="246" t="s">
        <v>310</v>
      </c>
      <c r="B99" s="176"/>
      <c r="C99" s="272" t="str">
        <f>INDEX(rate!$A$98:$D$129,MATCH(A99,rate!$A$98:$A$129,0),4)</f>
        <v>DAYS</v>
      </c>
      <c r="D99" s="84">
        <v>0</v>
      </c>
      <c r="E99" s="278"/>
      <c r="F99" s="272">
        <f>INDEX(rate!$A$98:$D$129,MATCH(A99,rate!$A$98:$A$129,0),3)</f>
        <v>7.47</v>
      </c>
      <c r="G99" s="85"/>
      <c r="H99" s="262">
        <f>D99*F99</f>
        <v>0</v>
      </c>
      <c r="I99" s="353"/>
    </row>
    <row r="100" spans="1:9" s="51" customFormat="1" ht="11.25" thickBot="1" x14ac:dyDescent="0.2">
      <c r="A100" s="251" t="s">
        <v>309</v>
      </c>
      <c r="B100" s="177"/>
      <c r="C100" s="420" t="str">
        <f>INDEX(rate!$A$98:$D$129,MATCH(A100,rate!$A$98:$A$129,0),4)</f>
        <v>MILES</v>
      </c>
      <c r="D100" s="131"/>
      <c r="E100" s="385">
        <f>INDEX(rate!$A$98:$D$129,MATCH(A100,rate!$A$98:$A$129,0),2)</f>
        <v>0.314</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44327.488727777774</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340</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341</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342</v>
      </c>
      <c r="B330" s="52">
        <v>136</v>
      </c>
      <c r="C330" s="8"/>
      <c r="D330" s="8" t="s">
        <v>7</v>
      </c>
      <c r="F330" s="50" t="s">
        <v>83</v>
      </c>
      <c r="G330" s="56">
        <v>57</v>
      </c>
      <c r="H330"/>
    </row>
    <row r="331" spans="1:8" x14ac:dyDescent="0.2">
      <c r="A331" s="51" t="s">
        <v>343</v>
      </c>
      <c r="B331" s="52">
        <v>149</v>
      </c>
      <c r="C331" s="8"/>
      <c r="D331" s="8" t="s">
        <v>7</v>
      </c>
      <c r="F331" s="50" t="s">
        <v>84</v>
      </c>
      <c r="G331" s="56">
        <v>59</v>
      </c>
      <c r="H331"/>
    </row>
    <row r="332" spans="1:8" x14ac:dyDescent="0.2">
      <c r="A332" s="51" t="s">
        <v>344</v>
      </c>
      <c r="B332" s="52">
        <v>371</v>
      </c>
      <c r="C332" s="8"/>
      <c r="D332" s="8" t="s">
        <v>7</v>
      </c>
      <c r="F332" s="50" t="s">
        <v>86</v>
      </c>
      <c r="G332" s="56">
        <v>61</v>
      </c>
      <c r="H332"/>
    </row>
    <row r="333" spans="1:8" x14ac:dyDescent="0.2">
      <c r="A333" s="51" t="s">
        <v>345</v>
      </c>
      <c r="B333" s="52">
        <v>259</v>
      </c>
      <c r="C333" s="8"/>
      <c r="D333" s="8" t="s">
        <v>7</v>
      </c>
      <c r="F333" s="50" t="s">
        <v>87</v>
      </c>
      <c r="G333" s="56">
        <v>63</v>
      </c>
      <c r="H333"/>
    </row>
    <row r="334" spans="1:8" x14ac:dyDescent="0.2">
      <c r="A334" s="51" t="s">
        <v>346</v>
      </c>
      <c r="B334" s="52">
        <v>296</v>
      </c>
      <c r="C334" s="8"/>
      <c r="D334" s="8" t="s">
        <v>7</v>
      </c>
      <c r="F334" s="50" t="s">
        <v>88</v>
      </c>
      <c r="G334" s="56">
        <v>65</v>
      </c>
      <c r="H334"/>
    </row>
    <row r="335" spans="1:8" x14ac:dyDescent="0.2">
      <c r="A335" s="51" t="s">
        <v>347</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348</v>
      </c>
      <c r="B341" s="52">
        <v>25</v>
      </c>
      <c r="C341" s="8"/>
      <c r="D341" s="8" t="s">
        <v>7</v>
      </c>
      <c r="H341"/>
    </row>
    <row r="342" spans="1:8" x14ac:dyDescent="0.2">
      <c r="A342" s="51" t="s">
        <v>349</v>
      </c>
      <c r="B342" s="52">
        <v>88</v>
      </c>
      <c r="C342" s="8"/>
      <c r="D342" s="8" t="s">
        <v>7</v>
      </c>
      <c r="H342"/>
    </row>
    <row r="343" spans="1:8" x14ac:dyDescent="0.2">
      <c r="A343" s="51" t="s">
        <v>350</v>
      </c>
      <c r="B343" s="52">
        <v>58</v>
      </c>
      <c r="C343" s="8"/>
      <c r="D343" s="8" t="s">
        <v>7</v>
      </c>
      <c r="H343"/>
    </row>
    <row r="344" spans="1:8" x14ac:dyDescent="0.2">
      <c r="A344" s="51" t="s">
        <v>85</v>
      </c>
      <c r="B344" s="52">
        <v>15</v>
      </c>
      <c r="C344" s="8"/>
      <c r="D344" s="8" t="s">
        <v>7</v>
      </c>
      <c r="H344"/>
    </row>
    <row r="345" spans="1:8" x14ac:dyDescent="0.2">
      <c r="A345" s="51" t="s">
        <v>351</v>
      </c>
      <c r="B345" s="52">
        <v>9</v>
      </c>
      <c r="C345" s="8"/>
      <c r="D345" s="8" t="s">
        <v>7</v>
      </c>
      <c r="H345"/>
    </row>
    <row r="346" spans="1:8" x14ac:dyDescent="0.2">
      <c r="A346" s="51" t="s">
        <v>352</v>
      </c>
      <c r="B346" s="52">
        <v>14</v>
      </c>
      <c r="C346" s="8"/>
      <c r="D346" s="8" t="s">
        <v>7</v>
      </c>
      <c r="H346"/>
    </row>
    <row r="347" spans="1:8" x14ac:dyDescent="0.2">
      <c r="A347" s="51" t="s">
        <v>353</v>
      </c>
      <c r="B347" s="52">
        <v>19</v>
      </c>
      <c r="C347" s="8"/>
      <c r="D347" s="8" t="s">
        <v>7</v>
      </c>
      <c r="H347"/>
    </row>
    <row r="348" spans="1:8" x14ac:dyDescent="0.2">
      <c r="A348" s="51" t="s">
        <v>152</v>
      </c>
      <c r="B348" s="52">
        <v>22</v>
      </c>
      <c r="C348" s="8"/>
      <c r="D348" s="8" t="s">
        <v>7</v>
      </c>
      <c r="H348"/>
    </row>
    <row r="349" spans="1:8" x14ac:dyDescent="0.2">
      <c r="A349" s="51" t="s">
        <v>354</v>
      </c>
      <c r="B349" s="52">
        <v>30</v>
      </c>
      <c r="C349" s="8"/>
      <c r="D349" s="8" t="s">
        <v>7</v>
      </c>
      <c r="H349"/>
    </row>
    <row r="350" spans="1:8" x14ac:dyDescent="0.2">
      <c r="A350" s="51" t="s">
        <v>355</v>
      </c>
      <c r="B350" s="52">
        <v>4</v>
      </c>
      <c r="C350" s="8"/>
      <c r="D350" s="8" t="s">
        <v>7</v>
      </c>
      <c r="H350"/>
    </row>
    <row r="351" spans="1:8" x14ac:dyDescent="0.2">
      <c r="A351" s="51" t="s">
        <v>356</v>
      </c>
      <c r="B351" s="52">
        <v>5</v>
      </c>
      <c r="C351" s="8"/>
      <c r="D351" s="8" t="s">
        <v>7</v>
      </c>
      <c r="H351"/>
    </row>
    <row r="352" spans="1:8" x14ac:dyDescent="0.2">
      <c r="A352" s="51" t="s">
        <v>357</v>
      </c>
      <c r="B352" s="52">
        <v>3</v>
      </c>
      <c r="C352" s="8"/>
      <c r="D352" s="8" t="s">
        <v>7</v>
      </c>
      <c r="H352"/>
    </row>
    <row r="353" spans="1:8" x14ac:dyDescent="0.2">
      <c r="A353" s="51" t="s">
        <v>358</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359</v>
      </c>
      <c r="B356" s="52">
        <v>12</v>
      </c>
      <c r="D356" s="8" t="s">
        <v>7</v>
      </c>
      <c r="H356"/>
    </row>
    <row r="357" spans="1:8" x14ac:dyDescent="0.2">
      <c r="A357" s="51" t="s">
        <v>360</v>
      </c>
      <c r="B357" s="52">
        <v>73</v>
      </c>
      <c r="D357" s="8" t="s">
        <v>7</v>
      </c>
      <c r="H357"/>
    </row>
    <row r="358" spans="1:8" x14ac:dyDescent="0.2">
      <c r="A358" s="51" t="s">
        <v>361</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362</v>
      </c>
      <c r="B362" s="52">
        <v>17</v>
      </c>
      <c r="C362" s="8"/>
      <c r="D362" s="8" t="s">
        <v>7</v>
      </c>
      <c r="H362"/>
    </row>
    <row r="363" spans="1:8" x14ac:dyDescent="0.2">
      <c r="A363" s="51" t="s">
        <v>363</v>
      </c>
      <c r="B363" s="52">
        <v>13</v>
      </c>
      <c r="C363" s="8"/>
      <c r="D363" s="8" t="s">
        <v>7</v>
      </c>
      <c r="H363"/>
    </row>
    <row r="364" spans="1:8" x14ac:dyDescent="0.2">
      <c r="A364" s="51" t="s">
        <v>364</v>
      </c>
      <c r="B364" s="52">
        <v>24</v>
      </c>
      <c r="C364" s="232"/>
      <c r="D364" s="8" t="s">
        <v>7</v>
      </c>
      <c r="H364"/>
    </row>
    <row r="365" spans="1:8" x14ac:dyDescent="0.2">
      <c r="A365" s="51" t="s">
        <v>365</v>
      </c>
      <c r="B365" s="52">
        <v>123</v>
      </c>
      <c r="C365" s="232"/>
      <c r="D365" s="8" t="s">
        <v>7</v>
      </c>
      <c r="H365"/>
    </row>
    <row r="366" spans="1:8" x14ac:dyDescent="0.2">
      <c r="A366" s="51" t="s">
        <v>366</v>
      </c>
      <c r="B366" s="52">
        <v>40</v>
      </c>
      <c r="C366" s="232"/>
      <c r="D366" s="8" t="s">
        <v>7</v>
      </c>
      <c r="H366"/>
    </row>
    <row r="367" spans="1:8" x14ac:dyDescent="0.2">
      <c r="A367" s="51" t="s">
        <v>90</v>
      </c>
      <c r="B367" s="52">
        <v>77</v>
      </c>
      <c r="C367" s="232"/>
      <c r="D367" s="8" t="s">
        <v>7</v>
      </c>
      <c r="H367"/>
    </row>
    <row r="368" spans="1:8" x14ac:dyDescent="0.2">
      <c r="A368" s="51" t="s">
        <v>367</v>
      </c>
      <c r="B368" s="52">
        <v>80</v>
      </c>
      <c r="C368" s="232"/>
      <c r="D368" s="8" t="s">
        <v>7</v>
      </c>
      <c r="H368"/>
    </row>
    <row r="369" spans="1:8" x14ac:dyDescent="0.2">
      <c r="A369" s="51" t="s">
        <v>368</v>
      </c>
      <c r="B369" s="52">
        <v>80</v>
      </c>
      <c r="C369" s="232"/>
      <c r="D369" s="8" t="s">
        <v>7</v>
      </c>
      <c r="H369"/>
    </row>
    <row r="370" spans="1:8" x14ac:dyDescent="0.2">
      <c r="A370" s="51" t="s">
        <v>156</v>
      </c>
      <c r="B370" s="52">
        <v>15</v>
      </c>
      <c r="C370" s="232"/>
      <c r="D370" s="8" t="s">
        <v>7</v>
      </c>
      <c r="H370"/>
    </row>
    <row r="371" spans="1:8" x14ac:dyDescent="0.2">
      <c r="A371" s="51" t="s">
        <v>369</v>
      </c>
      <c r="B371" s="52">
        <v>937</v>
      </c>
      <c r="C371" s="232"/>
      <c r="D371" s="8" t="s">
        <v>64</v>
      </c>
      <c r="H371"/>
    </row>
    <row r="372" spans="1:8" x14ac:dyDescent="0.2">
      <c r="A372" s="51" t="s">
        <v>370</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0.161</v>
      </c>
      <c r="C375" s="367"/>
      <c r="D375" s="368" t="s">
        <v>32</v>
      </c>
      <c r="E375"/>
      <c r="H375"/>
    </row>
    <row r="376" spans="1:8" x14ac:dyDescent="0.2">
      <c r="A376" s="369" t="s">
        <v>277</v>
      </c>
      <c r="B376" s="373"/>
      <c r="C376" s="370">
        <v>9.67</v>
      </c>
      <c r="D376" s="371" t="s">
        <v>50</v>
      </c>
      <c r="E376"/>
      <c r="H376"/>
    </row>
    <row r="377" spans="1:8" x14ac:dyDescent="0.2">
      <c r="A377" s="365" t="s">
        <v>278</v>
      </c>
      <c r="B377" s="366">
        <v>0.127</v>
      </c>
      <c r="C377" s="372"/>
      <c r="D377" s="368" t="s">
        <v>32</v>
      </c>
      <c r="E377"/>
      <c r="F377"/>
      <c r="G377"/>
      <c r="H377"/>
    </row>
    <row r="378" spans="1:8" x14ac:dyDescent="0.2">
      <c r="A378" s="369" t="s">
        <v>279</v>
      </c>
      <c r="B378" s="373"/>
      <c r="C378" s="370">
        <v>8.43</v>
      </c>
      <c r="D378" s="371" t="s">
        <v>50</v>
      </c>
      <c r="E378"/>
      <c r="F378"/>
      <c r="G378"/>
      <c r="H378"/>
    </row>
    <row r="379" spans="1:8" x14ac:dyDescent="0.2">
      <c r="A379" s="365" t="s">
        <v>280</v>
      </c>
      <c r="B379" s="366">
        <v>0.11799999999999999</v>
      </c>
      <c r="C379" s="372"/>
      <c r="D379" s="368" t="s">
        <v>32</v>
      </c>
      <c r="E379"/>
      <c r="F379"/>
      <c r="G379"/>
      <c r="H379"/>
    </row>
    <row r="380" spans="1:8" x14ac:dyDescent="0.2">
      <c r="A380" s="369" t="s">
        <v>281</v>
      </c>
      <c r="B380" s="373"/>
      <c r="C380" s="370">
        <v>7.23</v>
      </c>
      <c r="D380" s="371" t="s">
        <v>50</v>
      </c>
      <c r="E380"/>
      <c r="F380"/>
      <c r="G380"/>
      <c r="H380"/>
    </row>
    <row r="381" spans="1:8" x14ac:dyDescent="0.2">
      <c r="A381" s="365" t="s">
        <v>283</v>
      </c>
      <c r="B381" s="366">
        <v>0.29099999999999998</v>
      </c>
      <c r="C381" s="372"/>
      <c r="D381" s="368" t="s">
        <v>32</v>
      </c>
      <c r="E381"/>
      <c r="F381"/>
      <c r="G381"/>
      <c r="H381"/>
    </row>
    <row r="382" spans="1:8" x14ac:dyDescent="0.2">
      <c r="A382" s="369" t="s">
        <v>284</v>
      </c>
      <c r="B382" s="373"/>
      <c r="C382" s="370">
        <v>8.57</v>
      </c>
      <c r="D382" s="371" t="s">
        <v>50</v>
      </c>
      <c r="E382"/>
      <c r="F382"/>
      <c r="G382"/>
      <c r="H382"/>
    </row>
    <row r="383" spans="1:8" x14ac:dyDescent="0.2">
      <c r="A383" s="365" t="s">
        <v>287</v>
      </c>
      <c r="B383" s="366">
        <v>0.20499999999999999</v>
      </c>
      <c r="C383" s="374"/>
      <c r="D383" s="368" t="s">
        <v>32</v>
      </c>
      <c r="E383"/>
      <c r="F383"/>
      <c r="G383"/>
      <c r="H383"/>
    </row>
    <row r="384" spans="1:8" x14ac:dyDescent="0.2">
      <c r="A384" s="369" t="s">
        <v>288</v>
      </c>
      <c r="B384" s="373"/>
      <c r="C384" s="375">
        <v>10.47</v>
      </c>
      <c r="D384" s="371" t="s">
        <v>50</v>
      </c>
      <c r="E384"/>
      <c r="F384"/>
      <c r="G384"/>
      <c r="H384"/>
    </row>
    <row r="385" spans="1:10" x14ac:dyDescent="0.2">
      <c r="A385" s="365" t="s">
        <v>289</v>
      </c>
      <c r="B385" s="366">
        <v>0.19800000000000001</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0.151</v>
      </c>
      <c r="C387" s="376"/>
      <c r="D387" s="368" t="s">
        <v>32</v>
      </c>
      <c r="E387"/>
      <c r="F387"/>
      <c r="G387"/>
      <c r="H387"/>
      <c r="J387" s="379"/>
    </row>
    <row r="388" spans="1:10" x14ac:dyDescent="0.2">
      <c r="A388" s="369" t="s">
        <v>292</v>
      </c>
      <c r="B388" s="378"/>
      <c r="C388" s="375">
        <v>8.5</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8.67</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6.7</v>
      </c>
      <c r="D392" s="371" t="s">
        <v>50</v>
      </c>
      <c r="E392"/>
      <c r="F392"/>
      <c r="G392"/>
      <c r="H392"/>
      <c r="J392" s="379"/>
    </row>
    <row r="393" spans="1:10" x14ac:dyDescent="0.2">
      <c r="A393" s="365" t="s">
        <v>297</v>
      </c>
      <c r="B393" s="377">
        <v>0.24</v>
      </c>
      <c r="C393" s="376"/>
      <c r="D393" s="368" t="s">
        <v>32</v>
      </c>
      <c r="E393"/>
      <c r="F393"/>
      <c r="G393"/>
      <c r="H393"/>
    </row>
    <row r="394" spans="1:10" x14ac:dyDescent="0.2">
      <c r="A394" s="380" t="s">
        <v>298</v>
      </c>
      <c r="B394" s="378"/>
      <c r="C394" s="381">
        <v>8.6</v>
      </c>
      <c r="D394" s="371" t="s">
        <v>50</v>
      </c>
      <c r="E394"/>
      <c r="F394"/>
      <c r="G394"/>
      <c r="H394"/>
    </row>
    <row r="395" spans="1:10" x14ac:dyDescent="0.2">
      <c r="A395" s="365" t="s">
        <v>299</v>
      </c>
      <c r="B395" s="366">
        <v>0.255</v>
      </c>
      <c r="C395" s="376"/>
      <c r="D395" s="368" t="s">
        <v>32</v>
      </c>
      <c r="E395"/>
      <c r="F395"/>
      <c r="G395"/>
      <c r="H395"/>
    </row>
    <row r="396" spans="1:10" x14ac:dyDescent="0.2">
      <c r="A396" s="369" t="s">
        <v>300</v>
      </c>
      <c r="B396" s="373"/>
      <c r="C396" s="375">
        <v>6.87</v>
      </c>
      <c r="D396" s="371" t="s">
        <v>50</v>
      </c>
      <c r="E396"/>
      <c r="F396"/>
      <c r="G396"/>
      <c r="H396"/>
    </row>
    <row r="397" spans="1:10" x14ac:dyDescent="0.2">
      <c r="A397" s="382" t="s">
        <v>301</v>
      </c>
      <c r="B397" s="377">
        <v>0.28499999999999998</v>
      </c>
      <c r="C397" s="383"/>
      <c r="D397" s="368" t="s">
        <v>32</v>
      </c>
      <c r="E397"/>
      <c r="F397"/>
      <c r="G397"/>
      <c r="H397"/>
    </row>
    <row r="398" spans="1:10" x14ac:dyDescent="0.2">
      <c r="A398" s="380" t="s">
        <v>302</v>
      </c>
      <c r="B398" s="378"/>
      <c r="C398" s="381">
        <v>8.17</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v>
      </c>
      <c r="D400" s="371" t="s">
        <v>50</v>
      </c>
      <c r="E400"/>
      <c r="F400"/>
      <c r="G400"/>
      <c r="H400"/>
    </row>
    <row r="401" spans="1:8" x14ac:dyDescent="0.2">
      <c r="A401" s="382" t="s">
        <v>305</v>
      </c>
      <c r="B401" s="377">
        <v>0.24099999999999999</v>
      </c>
      <c r="C401" s="383"/>
      <c r="D401" s="368" t="s">
        <v>32</v>
      </c>
      <c r="E401"/>
      <c r="F401"/>
      <c r="G401"/>
      <c r="H401"/>
    </row>
    <row r="402" spans="1:8" x14ac:dyDescent="0.2">
      <c r="A402" s="380" t="s">
        <v>306</v>
      </c>
      <c r="B402" s="378"/>
      <c r="C402" s="381">
        <v>5.5</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7.2</v>
      </c>
      <c r="D404" s="371" t="s">
        <v>50</v>
      </c>
      <c r="E404"/>
      <c r="F404"/>
      <c r="G404"/>
      <c r="H404"/>
    </row>
    <row r="405" spans="1:8" x14ac:dyDescent="0.2">
      <c r="A405" s="382" t="s">
        <v>309</v>
      </c>
      <c r="B405" s="377">
        <v>0.314</v>
      </c>
      <c r="C405" s="383"/>
      <c r="D405" s="368" t="s">
        <v>32</v>
      </c>
      <c r="E405"/>
      <c r="F405"/>
      <c r="G405"/>
      <c r="H405"/>
    </row>
    <row r="406" spans="1:8" x14ac:dyDescent="0.2">
      <c r="A406" s="380" t="s">
        <v>310</v>
      </c>
      <c r="B406" s="378"/>
      <c r="C406" s="381">
        <v>7.47</v>
      </c>
      <c r="D406" s="384" t="s">
        <v>50</v>
      </c>
      <c r="E406"/>
      <c r="F406"/>
      <c r="G406"/>
      <c r="H406"/>
    </row>
    <row r="407" spans="1:8" x14ac:dyDescent="0.2">
      <c r="A407"/>
      <c r="B407"/>
      <c r="C407"/>
      <c r="D407" s="59"/>
      <c r="E407"/>
      <c r="F407"/>
      <c r="G407"/>
      <c r="H407"/>
    </row>
  </sheetData>
  <mergeCells count="2">
    <mergeCell ref="G4:I4"/>
    <mergeCell ref="D4:F4"/>
  </mergeCells>
  <phoneticPr fontId="0" type="noConversion"/>
  <dataValidations xWindow="147" yWindow="663" count="6">
    <dataValidation type="list" allowBlank="1" showInputMessage="1" showErrorMessage="1" prompt="Click on arrow for a drop down list" sqref="E7:E42" xr:uid="{00000000-0002-0000-0500-000000000000}">
      <formula1>$F$281:$F$335</formula1>
    </dataValidation>
    <dataValidation type="list" allowBlank="1" showInputMessage="1" showErrorMessage="1" sqref="A95:A100" xr:uid="{00000000-0002-0000-0500-000001000000}">
      <formula1>$A$375:$A$406</formula1>
    </dataValidation>
    <dataValidation type="list" allowBlank="1" showInputMessage="1" showErrorMessage="1" prompt="click on arrow for a drop down list" sqref="A78:A82" xr:uid="{00000000-0002-0000-0500-000002000000}">
      <formula1>$A$330:$A$372</formula1>
    </dataValidation>
    <dataValidation type="list" allowBlank="1" showInputMessage="1" showErrorMessage="1" prompt="click on arrow for a drop down list" sqref="A48:A52" xr:uid="{F2B0E339-F00C-4161-A599-F62FB4A96D05}">
      <formula1>$A$281:$A$297</formula1>
    </dataValidation>
    <dataValidation type="list" allowBlank="1" showInputMessage="1" showErrorMessage="1" prompt="click on arrow for a drop down list" sqref="A58:A62" xr:uid="{0F413DA2-3672-4F02-986A-8A328738D199}">
      <formula1>$A$298:$A$319</formula1>
    </dataValidation>
    <dataValidation type="list" allowBlank="1" showInputMessage="1" showErrorMessage="1" prompt="click on arrow for a drop down list" sqref="A68:A72" xr:uid="{24282598-4956-4555-AC51-491AADF17261}">
      <formula1>$A$322:$A$326</formula1>
    </dataValidation>
  </dataValidations>
  <pageMargins left="0.7" right="0.7" top="0.75" bottom="0.75" header="0.3" footer="0.3"/>
  <pageSetup scale="80" orientation="portrait" horizontalDpi="4294967293"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08"/>
  <sheetViews>
    <sheetView showGridLines="0" workbookViewId="0">
      <selection activeCell="G4" sqref="G4:I4"/>
    </sheetView>
  </sheetViews>
  <sheetFormatPr defaultColWidth="13.42578125"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'day3'!B4+1</f>
        <v>44108</v>
      </c>
      <c r="C4" s="172"/>
      <c r="D4" s="479" t="s">
        <v>53</v>
      </c>
      <c r="E4" s="479"/>
      <c r="F4" s="479"/>
      <c r="G4" s="477"/>
      <c r="H4" s="477"/>
      <c r="I4" s="478"/>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197</v>
      </c>
      <c r="F7" s="214" t="s">
        <v>187</v>
      </c>
      <c r="G7" s="215">
        <v>0</v>
      </c>
      <c r="H7" s="130">
        <f>INDEX(rate!$F$4:$G$58,MATCH(E7,rate!$F$4:$F$58,0),2)</f>
        <v>157</v>
      </c>
      <c r="I7" s="216">
        <f>(G7*H7)</f>
        <v>0</v>
      </c>
      <c r="J7" s="111"/>
    </row>
    <row r="8" spans="1:16" s="51" customFormat="1" ht="11.25" thickBot="1" x14ac:dyDescent="0.2">
      <c r="A8" s="125" t="s">
        <v>185</v>
      </c>
      <c r="B8" s="391"/>
      <c r="C8" s="198"/>
      <c r="D8" s="106" t="s">
        <v>186</v>
      </c>
      <c r="E8" s="201" t="s">
        <v>199</v>
      </c>
      <c r="F8" s="107" t="s">
        <v>187</v>
      </c>
      <c r="G8" s="202">
        <v>0</v>
      </c>
      <c r="H8" s="130">
        <f>INDEX(rate!$F$4:$G$58,MATCH(E8,rate!$F$4:$F$58,0),2)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INDEX(rate!$F$4:$G$58,MATCH(E9,rate!$F$4:$F$58,0),2)</f>
        <v>207</v>
      </c>
      <c r="I9" s="193">
        <f t="shared" si="0"/>
        <v>0</v>
      </c>
    </row>
    <row r="10" spans="1:16" s="51" customFormat="1" ht="11.25" thickBot="1" x14ac:dyDescent="0.2">
      <c r="A10" s="125" t="s">
        <v>185</v>
      </c>
      <c r="B10" s="391"/>
      <c r="C10" s="198"/>
      <c r="D10" s="106" t="s">
        <v>186</v>
      </c>
      <c r="E10" s="201" t="s">
        <v>199</v>
      </c>
      <c r="F10" s="107" t="s">
        <v>187</v>
      </c>
      <c r="G10" s="202">
        <v>0</v>
      </c>
      <c r="H10" s="130">
        <f>INDEX(rate!$F$4:$G$58,MATCH(E10,rate!$F$4:$F$58,0),2)</f>
        <v>75</v>
      </c>
      <c r="I10" s="193">
        <f t="shared" si="0"/>
        <v>0</v>
      </c>
    </row>
    <row r="11" spans="1:16" s="51" customFormat="1" ht="11.25" thickBot="1" x14ac:dyDescent="0.2">
      <c r="A11" s="125" t="s">
        <v>185</v>
      </c>
      <c r="B11" s="391"/>
      <c r="C11" s="198"/>
      <c r="D11" s="106" t="s">
        <v>186</v>
      </c>
      <c r="E11" s="201" t="s">
        <v>199</v>
      </c>
      <c r="F11" s="107" t="s">
        <v>187</v>
      </c>
      <c r="G11" s="202">
        <v>0</v>
      </c>
      <c r="H11" s="130">
        <f>INDEX(rate!$F$4:$G$58,MATCH(E11,rate!$F$4:$F$58,0),2)</f>
        <v>75</v>
      </c>
      <c r="I11" s="193">
        <f t="shared" si="0"/>
        <v>0</v>
      </c>
    </row>
    <row r="12" spans="1:16" s="51" customFormat="1" ht="11.25" thickBot="1" x14ac:dyDescent="0.2">
      <c r="A12" s="125" t="s">
        <v>185</v>
      </c>
      <c r="B12" s="391"/>
      <c r="C12" s="198"/>
      <c r="D12" s="106" t="s">
        <v>186</v>
      </c>
      <c r="E12" s="201" t="s">
        <v>199</v>
      </c>
      <c r="F12" s="107" t="s">
        <v>187</v>
      </c>
      <c r="G12" s="202">
        <v>0</v>
      </c>
      <c r="H12" s="130">
        <f>INDEX(rate!$F$4:$G$58,MATCH(E12,rate!$F$4:$F$58,0),2)</f>
        <v>75</v>
      </c>
      <c r="I12" s="193">
        <f t="shared" si="0"/>
        <v>0</v>
      </c>
    </row>
    <row r="13" spans="1:16" s="51" customFormat="1" ht="11.25" thickBot="1" x14ac:dyDescent="0.2">
      <c r="A13" s="125" t="s">
        <v>185</v>
      </c>
      <c r="B13" s="391"/>
      <c r="C13" s="198"/>
      <c r="D13" s="106" t="s">
        <v>186</v>
      </c>
      <c r="E13" s="201" t="s">
        <v>199</v>
      </c>
      <c r="F13" s="107" t="s">
        <v>187</v>
      </c>
      <c r="G13" s="202">
        <v>0</v>
      </c>
      <c r="H13" s="130">
        <f>INDEX(rate!$F$4:$G$58,MATCH(E13,rate!$F$4:$F$58,0),2)</f>
        <v>75</v>
      </c>
      <c r="I13" s="193">
        <f t="shared" si="0"/>
        <v>0</v>
      </c>
    </row>
    <row r="14" spans="1:16" s="51" customFormat="1" ht="11.25" thickBot="1" x14ac:dyDescent="0.2">
      <c r="A14" s="125" t="s">
        <v>185</v>
      </c>
      <c r="B14" s="391"/>
      <c r="C14" s="198"/>
      <c r="D14" s="106" t="s">
        <v>186</v>
      </c>
      <c r="E14" s="201" t="s">
        <v>199</v>
      </c>
      <c r="F14" s="107" t="s">
        <v>187</v>
      </c>
      <c r="G14" s="202">
        <v>0</v>
      </c>
      <c r="H14" s="130">
        <f>INDEX(rate!$F$4:$G$58,MATCH(E14,rate!$F$4:$F$58,0),2)</f>
        <v>75</v>
      </c>
      <c r="I14" s="193">
        <f t="shared" si="0"/>
        <v>0</v>
      </c>
    </row>
    <row r="15" spans="1:16" s="51" customFormat="1" ht="11.25" thickBot="1" x14ac:dyDescent="0.2">
      <c r="A15" s="125" t="s">
        <v>185</v>
      </c>
      <c r="B15" s="391"/>
      <c r="C15" s="198"/>
      <c r="D15" s="106" t="s">
        <v>186</v>
      </c>
      <c r="E15" s="201" t="s">
        <v>191</v>
      </c>
      <c r="F15" s="107" t="s">
        <v>187</v>
      </c>
      <c r="G15" s="202">
        <v>0</v>
      </c>
      <c r="H15" s="130">
        <f>INDEX(rate!$F$4:$G$58,MATCH(E15,rate!$F$4:$F$58,0),2)</f>
        <v>234</v>
      </c>
      <c r="I15" s="193">
        <f t="shared" si="0"/>
        <v>0</v>
      </c>
    </row>
    <row r="16" spans="1:16" s="51" customFormat="1" ht="11.25" thickBot="1" x14ac:dyDescent="0.2">
      <c r="A16" s="125" t="s">
        <v>185</v>
      </c>
      <c r="B16" s="391"/>
      <c r="C16" s="198"/>
      <c r="D16" s="106" t="s">
        <v>186</v>
      </c>
      <c r="E16" s="201" t="s">
        <v>199</v>
      </c>
      <c r="F16" s="107" t="s">
        <v>187</v>
      </c>
      <c r="G16" s="202">
        <v>0</v>
      </c>
      <c r="H16" s="130">
        <f>INDEX(rate!$F$4:$G$58,MATCH(E16,rate!$F$4:$F$58,0),2)</f>
        <v>75</v>
      </c>
      <c r="I16" s="193">
        <f t="shared" si="0"/>
        <v>0</v>
      </c>
    </row>
    <row r="17" spans="1:9" s="51" customFormat="1" ht="11.25" thickBot="1" x14ac:dyDescent="0.2">
      <c r="A17" s="125" t="s">
        <v>185</v>
      </c>
      <c r="B17" s="391"/>
      <c r="C17" s="198"/>
      <c r="D17" s="106" t="s">
        <v>186</v>
      </c>
      <c r="E17" s="201" t="s">
        <v>199</v>
      </c>
      <c r="F17" s="107" t="s">
        <v>187</v>
      </c>
      <c r="G17" s="202">
        <v>0</v>
      </c>
      <c r="H17" s="130">
        <f>INDEX(rate!$F$4:$G$58,MATCH(E17,rate!$F$4:$F$58,0),2)</f>
        <v>75</v>
      </c>
      <c r="I17" s="193">
        <f t="shared" si="0"/>
        <v>0</v>
      </c>
    </row>
    <row r="18" spans="1:9" s="51" customFormat="1" ht="11.25" thickBot="1" x14ac:dyDescent="0.2">
      <c r="A18" s="125" t="s">
        <v>185</v>
      </c>
      <c r="B18" s="392"/>
      <c r="C18" s="198"/>
      <c r="D18" s="106" t="s">
        <v>186</v>
      </c>
      <c r="E18" s="201" t="s">
        <v>199</v>
      </c>
      <c r="F18" s="107" t="s">
        <v>187</v>
      </c>
      <c r="G18" s="202">
        <v>0</v>
      </c>
      <c r="H18" s="130">
        <f>INDEX(rate!$F$4:$G$58,MATCH(E18,rate!$F$4:$F$58,0),2)</f>
        <v>75</v>
      </c>
      <c r="I18" s="193">
        <f t="shared" si="0"/>
        <v>0</v>
      </c>
    </row>
    <row r="19" spans="1:9" s="51" customFormat="1" ht="11.25" thickBot="1" x14ac:dyDescent="0.2">
      <c r="A19" s="125" t="s">
        <v>185</v>
      </c>
      <c r="B19" s="391"/>
      <c r="C19" s="198"/>
      <c r="D19" s="106" t="s">
        <v>186</v>
      </c>
      <c r="E19" s="201" t="s">
        <v>199</v>
      </c>
      <c r="F19" s="107" t="s">
        <v>187</v>
      </c>
      <c r="G19" s="202">
        <v>0</v>
      </c>
      <c r="H19" s="130">
        <f>INDEX(rate!$F$4:$G$58,MATCH(E19,rate!$F$4:$F$58,0),2)</f>
        <v>75</v>
      </c>
      <c r="I19" s="193">
        <f t="shared" si="0"/>
        <v>0</v>
      </c>
    </row>
    <row r="20" spans="1:9" s="51" customFormat="1" ht="11.25" thickBot="1" x14ac:dyDescent="0.2">
      <c r="A20" s="125" t="s">
        <v>185</v>
      </c>
      <c r="B20" s="391"/>
      <c r="C20" s="198"/>
      <c r="D20" s="106" t="s">
        <v>186</v>
      </c>
      <c r="E20" s="201" t="s">
        <v>199</v>
      </c>
      <c r="F20" s="107" t="s">
        <v>187</v>
      </c>
      <c r="G20" s="202">
        <v>0</v>
      </c>
      <c r="H20" s="130">
        <f>INDEX(rate!$F$4:$G$58,MATCH(E20,rate!$F$4:$F$58,0),2)</f>
        <v>75</v>
      </c>
      <c r="I20" s="193">
        <f t="shared" si="0"/>
        <v>0</v>
      </c>
    </row>
    <row r="21" spans="1:9" s="51" customFormat="1" ht="11.25" thickBot="1" x14ac:dyDescent="0.2">
      <c r="A21" s="125" t="s">
        <v>185</v>
      </c>
      <c r="B21" s="391"/>
      <c r="C21" s="198"/>
      <c r="D21" s="106" t="s">
        <v>186</v>
      </c>
      <c r="E21" s="201" t="s">
        <v>199</v>
      </c>
      <c r="F21" s="107" t="s">
        <v>187</v>
      </c>
      <c r="G21" s="202">
        <v>0</v>
      </c>
      <c r="H21" s="130">
        <f>INDEX(rate!$F$4:$G$58,MATCH(E21,rate!$F$4:$F$58,0),2)</f>
        <v>75</v>
      </c>
      <c r="I21" s="193">
        <f t="shared" si="0"/>
        <v>0</v>
      </c>
    </row>
    <row r="22" spans="1:9" s="51" customFormat="1" ht="11.25" thickBot="1" x14ac:dyDescent="0.2">
      <c r="A22" s="125" t="s">
        <v>185</v>
      </c>
      <c r="B22" s="391"/>
      <c r="C22" s="198"/>
      <c r="D22" s="106" t="s">
        <v>186</v>
      </c>
      <c r="E22" s="201" t="s">
        <v>199</v>
      </c>
      <c r="F22" s="107" t="s">
        <v>187</v>
      </c>
      <c r="G22" s="202">
        <v>0</v>
      </c>
      <c r="H22" s="130">
        <f>INDEX(rate!$F$4:$G$58,MATCH(E22,rate!$F$4:$F$58,0),2)</f>
        <v>75</v>
      </c>
      <c r="I22" s="193">
        <f t="shared" si="0"/>
        <v>0</v>
      </c>
    </row>
    <row r="23" spans="1:9" s="51" customFormat="1" ht="11.25" thickBot="1" x14ac:dyDescent="0.2">
      <c r="A23" s="125" t="s">
        <v>185</v>
      </c>
      <c r="B23" s="391"/>
      <c r="C23" s="198"/>
      <c r="D23" s="106" t="s">
        <v>186</v>
      </c>
      <c r="E23" s="201" t="s">
        <v>199</v>
      </c>
      <c r="F23" s="107" t="s">
        <v>187</v>
      </c>
      <c r="G23" s="202">
        <v>0</v>
      </c>
      <c r="H23" s="130">
        <f>INDEX(rate!$F$4:$G$58,MATCH(E23,rate!$F$4:$F$58,0),2)</f>
        <v>75</v>
      </c>
      <c r="I23" s="193">
        <f t="shared" si="0"/>
        <v>0</v>
      </c>
    </row>
    <row r="24" spans="1:9" s="51" customFormat="1" ht="11.25" thickBot="1" x14ac:dyDescent="0.2">
      <c r="A24" s="125" t="s">
        <v>185</v>
      </c>
      <c r="B24" s="391"/>
      <c r="C24" s="198"/>
      <c r="D24" s="106" t="s">
        <v>186</v>
      </c>
      <c r="E24" s="201" t="s">
        <v>199</v>
      </c>
      <c r="F24" s="107" t="s">
        <v>187</v>
      </c>
      <c r="G24" s="202">
        <v>0</v>
      </c>
      <c r="H24" s="130">
        <f>INDEX(rate!$F$4:$G$58,MATCH(E24,rate!$F$4:$F$58,0),2)</f>
        <v>75</v>
      </c>
      <c r="I24" s="193">
        <f t="shared" si="0"/>
        <v>0</v>
      </c>
    </row>
    <row r="25" spans="1:9" s="51" customFormat="1" ht="11.25" thickBot="1" x14ac:dyDescent="0.2">
      <c r="A25" s="125" t="s">
        <v>185</v>
      </c>
      <c r="B25" s="391"/>
      <c r="C25" s="198"/>
      <c r="D25" s="106" t="s">
        <v>186</v>
      </c>
      <c r="E25" s="201" t="s">
        <v>199</v>
      </c>
      <c r="F25" s="107" t="s">
        <v>187</v>
      </c>
      <c r="G25" s="202">
        <v>0</v>
      </c>
      <c r="H25" s="130">
        <f>INDEX(rate!$F$4:$G$58,MATCH(E25,rate!$F$4:$F$58,0),2)</f>
        <v>75</v>
      </c>
      <c r="I25" s="193">
        <f t="shared" si="0"/>
        <v>0</v>
      </c>
    </row>
    <row r="26" spans="1:9" s="51" customFormat="1" ht="11.25" thickBot="1" x14ac:dyDescent="0.2">
      <c r="A26" s="125" t="s">
        <v>185</v>
      </c>
      <c r="B26" s="391"/>
      <c r="C26" s="198"/>
      <c r="D26" s="106" t="s">
        <v>186</v>
      </c>
      <c r="E26" s="201" t="s">
        <v>199</v>
      </c>
      <c r="F26" s="107" t="s">
        <v>187</v>
      </c>
      <c r="G26" s="202">
        <v>0</v>
      </c>
      <c r="H26" s="130">
        <f>INDEX(rate!$F$4:$G$58,MATCH(E26,rate!$F$4:$F$58,0),2)</f>
        <v>75</v>
      </c>
      <c r="I26" s="193">
        <f t="shared" si="0"/>
        <v>0</v>
      </c>
    </row>
    <row r="27" spans="1:9" s="51" customFormat="1" ht="11.25" thickBot="1" x14ac:dyDescent="0.2">
      <c r="A27" s="125" t="s">
        <v>185</v>
      </c>
      <c r="B27" s="391"/>
      <c r="C27" s="198"/>
      <c r="D27" s="106" t="s">
        <v>186</v>
      </c>
      <c r="E27" s="201" t="s">
        <v>199</v>
      </c>
      <c r="F27" s="107" t="s">
        <v>187</v>
      </c>
      <c r="G27" s="202">
        <v>0</v>
      </c>
      <c r="H27" s="130">
        <f>INDEX(rate!$F$4:$G$58,MATCH(E27,rate!$F$4:$F$58,0),2)</f>
        <v>75</v>
      </c>
      <c r="I27" s="193">
        <f t="shared" si="0"/>
        <v>0</v>
      </c>
    </row>
    <row r="28" spans="1:9" s="51" customFormat="1" ht="11.25" thickBot="1" x14ac:dyDescent="0.2">
      <c r="A28" s="125" t="s">
        <v>185</v>
      </c>
      <c r="B28" s="391"/>
      <c r="C28" s="198"/>
      <c r="D28" s="106" t="s">
        <v>186</v>
      </c>
      <c r="E28" s="201" t="s">
        <v>199</v>
      </c>
      <c r="F28" s="107" t="s">
        <v>187</v>
      </c>
      <c r="G28" s="202">
        <v>0</v>
      </c>
      <c r="H28" s="130">
        <f>INDEX(rate!$F$4:$G$58,MATCH(E28,rate!$F$4:$F$58,0),2)</f>
        <v>75</v>
      </c>
      <c r="I28" s="193">
        <f t="shared" si="0"/>
        <v>0</v>
      </c>
    </row>
    <row r="29" spans="1:9" s="51" customFormat="1" ht="11.25" thickBot="1" x14ac:dyDescent="0.2">
      <c r="A29" s="125" t="s">
        <v>185</v>
      </c>
      <c r="B29" s="391"/>
      <c r="C29" s="198"/>
      <c r="D29" s="106" t="s">
        <v>186</v>
      </c>
      <c r="E29" s="201" t="s">
        <v>199</v>
      </c>
      <c r="F29" s="107" t="s">
        <v>187</v>
      </c>
      <c r="G29" s="202">
        <v>0</v>
      </c>
      <c r="H29" s="130">
        <f>INDEX(rate!$F$4:$G$58,MATCH(E29,rate!$F$4:$F$58,0),2)</f>
        <v>75</v>
      </c>
      <c r="I29" s="193">
        <f t="shared" si="0"/>
        <v>0</v>
      </c>
    </row>
    <row r="30" spans="1:9" s="51" customFormat="1" ht="11.25" thickBot="1" x14ac:dyDescent="0.2">
      <c r="A30" s="125" t="s">
        <v>185</v>
      </c>
      <c r="B30" s="391"/>
      <c r="C30" s="198"/>
      <c r="D30" s="106" t="s">
        <v>186</v>
      </c>
      <c r="E30" s="201" t="s">
        <v>199</v>
      </c>
      <c r="F30" s="107" t="s">
        <v>187</v>
      </c>
      <c r="G30" s="202">
        <v>0</v>
      </c>
      <c r="H30" s="130">
        <f>INDEX(rate!$F$4:$G$58,MATCH(E30,rate!$F$4:$F$58,0),2)</f>
        <v>75</v>
      </c>
      <c r="I30" s="193">
        <f t="shared" si="0"/>
        <v>0</v>
      </c>
    </row>
    <row r="31" spans="1:9" s="51" customFormat="1" ht="11.25" thickBot="1" x14ac:dyDescent="0.2">
      <c r="A31" s="125" t="s">
        <v>185</v>
      </c>
      <c r="B31" s="391"/>
      <c r="C31" s="198"/>
      <c r="D31" s="106" t="s">
        <v>186</v>
      </c>
      <c r="E31" s="201" t="s">
        <v>199</v>
      </c>
      <c r="F31" s="107" t="s">
        <v>187</v>
      </c>
      <c r="G31" s="202">
        <v>0</v>
      </c>
      <c r="H31" s="130">
        <f>INDEX(rate!$F$4:$G$58,MATCH(E31,rate!$F$4:$F$58,0),2)</f>
        <v>75</v>
      </c>
      <c r="I31" s="193">
        <f t="shared" si="0"/>
        <v>0</v>
      </c>
    </row>
    <row r="32" spans="1:9" s="51" customFormat="1" ht="11.25" thickBot="1" x14ac:dyDescent="0.2">
      <c r="A32" s="125" t="s">
        <v>185</v>
      </c>
      <c r="B32" s="392"/>
      <c r="C32" s="198"/>
      <c r="D32" s="106" t="s">
        <v>186</v>
      </c>
      <c r="E32" s="201" t="s">
        <v>199</v>
      </c>
      <c r="F32" s="107" t="s">
        <v>187</v>
      </c>
      <c r="G32" s="202">
        <v>0</v>
      </c>
      <c r="H32" s="130">
        <f>INDEX(rate!$F$4:$G$58,MATCH(E32,rate!$F$4:$F$58,0),2)</f>
        <v>75</v>
      </c>
      <c r="I32" s="193">
        <f t="shared" si="0"/>
        <v>0</v>
      </c>
    </row>
    <row r="33" spans="1:9" s="51" customFormat="1" ht="11.25" thickBot="1" x14ac:dyDescent="0.2">
      <c r="A33" s="125" t="s">
        <v>185</v>
      </c>
      <c r="B33" s="391"/>
      <c r="C33" s="198"/>
      <c r="D33" s="106" t="s">
        <v>186</v>
      </c>
      <c r="E33" s="201" t="s">
        <v>199</v>
      </c>
      <c r="F33" s="107" t="s">
        <v>187</v>
      </c>
      <c r="G33" s="202">
        <v>0</v>
      </c>
      <c r="H33" s="130">
        <f>INDEX(rate!$F$4:$G$58,MATCH(E33,rate!$F$4:$F$58,0),2)</f>
        <v>75</v>
      </c>
      <c r="I33" s="193">
        <f t="shared" si="0"/>
        <v>0</v>
      </c>
    </row>
    <row r="34" spans="1:9" s="51" customFormat="1" ht="11.25" thickBot="1" x14ac:dyDescent="0.2">
      <c r="A34" s="125" t="s">
        <v>185</v>
      </c>
      <c r="B34" s="391"/>
      <c r="C34" s="198"/>
      <c r="D34" s="106" t="s">
        <v>186</v>
      </c>
      <c r="E34" s="201" t="s">
        <v>13</v>
      </c>
      <c r="F34" s="107" t="s">
        <v>187</v>
      </c>
      <c r="G34" s="202">
        <v>0</v>
      </c>
      <c r="H34" s="130">
        <f>INDEX(rate!$F$4:$G$58,MATCH(E34,rate!$F$4:$F$58,0),2)</f>
        <v>95</v>
      </c>
      <c r="I34" s="193">
        <f t="shared" si="0"/>
        <v>0</v>
      </c>
    </row>
    <row r="35" spans="1:9" s="51" customFormat="1" ht="11.25" thickBot="1" x14ac:dyDescent="0.2">
      <c r="A35" s="125" t="s">
        <v>185</v>
      </c>
      <c r="B35" s="391"/>
      <c r="C35" s="198"/>
      <c r="D35" s="106" t="s">
        <v>186</v>
      </c>
      <c r="E35" s="201" t="s">
        <v>199</v>
      </c>
      <c r="F35" s="107" t="s">
        <v>187</v>
      </c>
      <c r="G35" s="202">
        <v>0</v>
      </c>
      <c r="H35" s="130">
        <f>INDEX(rate!$F$4:$G$58,MATCH(E35,rate!$F$4:$F$58,0),2)</f>
        <v>75</v>
      </c>
      <c r="I35" s="193">
        <f t="shared" si="0"/>
        <v>0</v>
      </c>
    </row>
    <row r="36" spans="1:9" s="51" customFormat="1" ht="11.25" thickBot="1" x14ac:dyDescent="0.2">
      <c r="A36" s="125" t="s">
        <v>185</v>
      </c>
      <c r="B36" s="391"/>
      <c r="C36" s="198"/>
      <c r="D36" s="106" t="s">
        <v>186</v>
      </c>
      <c r="E36" s="201" t="s">
        <v>199</v>
      </c>
      <c r="F36" s="107" t="s">
        <v>187</v>
      </c>
      <c r="G36" s="202">
        <v>0</v>
      </c>
      <c r="H36" s="130">
        <f>INDEX(rate!$F$4:$G$58,MATCH(E36,rate!$F$4:$F$58,0),2)</f>
        <v>75</v>
      </c>
      <c r="I36" s="193">
        <f t="shared" si="0"/>
        <v>0</v>
      </c>
    </row>
    <row r="37" spans="1:9" s="51" customFormat="1" ht="11.25" thickBot="1" x14ac:dyDescent="0.2">
      <c r="A37" s="125" t="s">
        <v>185</v>
      </c>
      <c r="B37" s="391"/>
      <c r="C37" s="198"/>
      <c r="D37" s="106" t="s">
        <v>186</v>
      </c>
      <c r="E37" s="201" t="s">
        <v>199</v>
      </c>
      <c r="F37" s="107" t="s">
        <v>187</v>
      </c>
      <c r="G37" s="202">
        <v>0</v>
      </c>
      <c r="H37" s="130">
        <f>INDEX(rate!$F$4:$G$58,MATCH(E37,rate!$F$4:$F$58,0),2)</f>
        <v>75</v>
      </c>
      <c r="I37" s="193">
        <f t="shared" si="0"/>
        <v>0</v>
      </c>
    </row>
    <row r="38" spans="1:9" s="51" customFormat="1" ht="11.25" thickBot="1" x14ac:dyDescent="0.2">
      <c r="A38" s="125" t="s">
        <v>185</v>
      </c>
      <c r="B38" s="391"/>
      <c r="C38" s="198"/>
      <c r="D38" s="106" t="s">
        <v>186</v>
      </c>
      <c r="E38" s="201" t="s">
        <v>199</v>
      </c>
      <c r="F38" s="107" t="s">
        <v>187</v>
      </c>
      <c r="G38" s="202">
        <v>0</v>
      </c>
      <c r="H38" s="130">
        <f>INDEX(rate!$F$4:$G$58,MATCH(E38,rate!$F$4:$F$58,0),2)</f>
        <v>75</v>
      </c>
      <c r="I38" s="193">
        <f t="shared" si="0"/>
        <v>0</v>
      </c>
    </row>
    <row r="39" spans="1:9" s="51" customFormat="1" ht="11.25" thickBot="1" x14ac:dyDescent="0.2">
      <c r="A39" s="125" t="s">
        <v>185</v>
      </c>
      <c r="B39" s="392"/>
      <c r="C39" s="198"/>
      <c r="D39" s="106" t="s">
        <v>186</v>
      </c>
      <c r="E39" s="201" t="s">
        <v>199</v>
      </c>
      <c r="F39" s="107" t="s">
        <v>187</v>
      </c>
      <c r="G39" s="202">
        <v>0</v>
      </c>
      <c r="H39" s="130">
        <f>INDEX(rate!$F$4:$G$58,MATCH(E39,rate!$F$4:$F$58,0),2)</f>
        <v>75</v>
      </c>
      <c r="I39" s="193">
        <f t="shared" si="0"/>
        <v>0</v>
      </c>
    </row>
    <row r="40" spans="1:9" s="51" customFormat="1" ht="11.25" thickBot="1" x14ac:dyDescent="0.2">
      <c r="A40" s="125" t="s">
        <v>185</v>
      </c>
      <c r="B40" s="391"/>
      <c r="C40" s="198"/>
      <c r="D40" s="106" t="s">
        <v>186</v>
      </c>
      <c r="E40" s="201" t="s">
        <v>199</v>
      </c>
      <c r="F40" s="107" t="s">
        <v>187</v>
      </c>
      <c r="G40" s="202">
        <v>0</v>
      </c>
      <c r="H40" s="130">
        <f>INDEX(rate!$F$4:$G$58,MATCH(E40,rate!$F$4:$F$58,0),2)</f>
        <v>75</v>
      </c>
      <c r="I40" s="193">
        <f t="shared" si="0"/>
        <v>0</v>
      </c>
    </row>
    <row r="41" spans="1:9" s="51" customFormat="1" ht="11.25" thickBot="1" x14ac:dyDescent="0.2">
      <c r="A41" s="125" t="s">
        <v>185</v>
      </c>
      <c r="B41" s="392"/>
      <c r="C41" s="198"/>
      <c r="D41" s="106" t="s">
        <v>186</v>
      </c>
      <c r="E41" s="201" t="s">
        <v>199</v>
      </c>
      <c r="F41" s="107" t="s">
        <v>187</v>
      </c>
      <c r="G41" s="202">
        <v>0</v>
      </c>
      <c r="H41" s="130">
        <f>INDEX(rate!$F$4:$G$58,MATCH(E41,rate!$F$4:$F$58,0),2)</f>
        <v>75</v>
      </c>
      <c r="I41" s="193">
        <f t="shared" si="0"/>
        <v>0</v>
      </c>
    </row>
    <row r="42" spans="1:9" s="51" customFormat="1" ht="11.25" thickBot="1" x14ac:dyDescent="0.2">
      <c r="A42" s="126" t="s">
        <v>185</v>
      </c>
      <c r="B42" s="393"/>
      <c r="C42" s="221"/>
      <c r="D42" s="127" t="s">
        <v>186</v>
      </c>
      <c r="E42" s="217" t="s">
        <v>197</v>
      </c>
      <c r="F42" s="128" t="s">
        <v>187</v>
      </c>
      <c r="G42" s="218">
        <v>0</v>
      </c>
      <c r="H42" s="130">
        <f>INDEX(rate!$F$4:$G$58,MATCH(E42,rate!$F$4:$F$58,0),2)</f>
        <v>157</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173</v>
      </c>
      <c r="B58" s="257"/>
      <c r="C58" s="258"/>
      <c r="D58" s="130" t="str">
        <f>INDEX(rate!$A$17:$D$38,MATCH(A58,rate!$A$21:$A$42,0),4)</f>
        <v>HOURS</v>
      </c>
      <c r="E58" s="259">
        <v>0</v>
      </c>
      <c r="F58" s="421">
        <f>INDEX(rate!$A$21:$D$42,MATCH(A58,rate!$A$21:$A$42,0),2)</f>
        <v>7669</v>
      </c>
      <c r="G58" s="260">
        <f>E58*F58</f>
        <v>0</v>
      </c>
      <c r="H58" s="423"/>
      <c r="I58" s="353"/>
    </row>
    <row r="59" spans="1:9" s="51" customFormat="1" ht="10.5" x14ac:dyDescent="0.15">
      <c r="A59" s="246" t="s">
        <v>172</v>
      </c>
      <c r="B59" s="247"/>
      <c r="C59" s="261"/>
      <c r="D59" s="233" t="str">
        <f>INDEX(rate!$A$17:$D$38,MATCH(A59,rate!$A$21:$A$42,0),4)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INDEX(rate!$A$17:$D$38,MATCH(A60,rate!$A$21:$A$42,0),4)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INDEX(rate!$A$17:$D$38,MATCH(A61,rate!$A$21:$A$42,0),4)</f>
        <v>HOURS</v>
      </c>
      <c r="E61" s="248">
        <v>0</v>
      </c>
      <c r="F61" s="231">
        <f>INDEX(rate!$A$21:$D$42,MATCH(A61,rate!$A$21:$A$42,0),2)</f>
        <v>13264</v>
      </c>
      <c r="G61" s="262">
        <f>E61*F61</f>
        <v>0</v>
      </c>
      <c r="H61" s="250"/>
      <c r="I61" s="353"/>
    </row>
    <row r="62" spans="1:9" s="51" customFormat="1" ht="11.25" thickBot="1" x14ac:dyDescent="0.2">
      <c r="A62" s="251" t="s">
        <v>184</v>
      </c>
      <c r="B62" s="252"/>
      <c r="C62" s="263"/>
      <c r="D62" s="234" t="str">
        <f>INDEX(rate!$A$17:$D$38,MATCH(A62,rate!$A$21:$A$42,0),4)</f>
        <v>HOURS</v>
      </c>
      <c r="E62" s="253">
        <v>0</v>
      </c>
      <c r="F62" s="422">
        <f>INDEX(rate!$A$21:$D$42,MATCH(A62,rate!$A$21:$A$42,0),2)</f>
        <v>8840</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346</v>
      </c>
      <c r="B78" s="266"/>
      <c r="C78" s="130" t="str">
        <f>INDEX(rate!$A$53:$D$93,MATCH(A78,rate!$A$53:$A$93,0),4)</f>
        <v>Hours</v>
      </c>
      <c r="D78" s="259">
        <v>0</v>
      </c>
      <c r="E78" s="421">
        <f>INDEX(rate!$A$53:$D$95,MATCH(A78,rate!$A$53:$A$95,0),2)</f>
        <v>296</v>
      </c>
      <c r="F78" s="260">
        <f>D78*E78</f>
        <v>0</v>
      </c>
      <c r="G78" s="147"/>
      <c r="H78" s="148"/>
      <c r="I78" s="353"/>
    </row>
    <row r="79" spans="1:9" s="51" customFormat="1" ht="10.5" x14ac:dyDescent="0.15">
      <c r="A79" s="246" t="s">
        <v>91</v>
      </c>
      <c r="B79" s="267"/>
      <c r="C79" s="233" t="str">
        <f>INDEX(rate!$A$53:$D$93,MATCH(A79,rate!$A$53:$A$93,0),4)</f>
        <v>Hours</v>
      </c>
      <c r="D79" s="248">
        <v>0</v>
      </c>
      <c r="E79" s="231">
        <f>INDEX(rate!$A$53:$D$95,MATCH(A79,rate!$A$53:$A$95,0),2)</f>
        <v>81</v>
      </c>
      <c r="F79" s="262">
        <f>D79*E79</f>
        <v>0</v>
      </c>
      <c r="G79" s="147"/>
      <c r="H79" s="148"/>
      <c r="I79" s="353"/>
    </row>
    <row r="80" spans="1:9" s="51" customFormat="1" ht="10.5" x14ac:dyDescent="0.15">
      <c r="A80" s="246" t="s">
        <v>264</v>
      </c>
      <c r="B80" s="267"/>
      <c r="C80" s="233" t="str">
        <f>INDEX(rate!$A$53:$D$93,MATCH(A80,rate!$A$53:$A$93,0),4)</f>
        <v>Hours</v>
      </c>
      <c r="D80" s="248">
        <v>0</v>
      </c>
      <c r="E80" s="231">
        <f>INDEX(rate!$A$53:$D$95,MATCH(A80,rate!$A$53:$A$95,0),2)</f>
        <v>13</v>
      </c>
      <c r="F80" s="262">
        <f>D80*E80</f>
        <v>0</v>
      </c>
      <c r="G80" s="147"/>
      <c r="H80" s="148"/>
      <c r="I80" s="353"/>
    </row>
    <row r="81" spans="1:9" s="51" customFormat="1" ht="10.5" x14ac:dyDescent="0.15">
      <c r="A81" s="246" t="s">
        <v>90</v>
      </c>
      <c r="B81" s="267"/>
      <c r="C81" s="233" t="str">
        <f>INDEX(rate!$A$53:$D$93,MATCH(A81,rate!$A$53:$A$93,0),4)</f>
        <v>Hours</v>
      </c>
      <c r="D81" s="248">
        <v>0</v>
      </c>
      <c r="E81" s="231">
        <f>INDEX(rate!$A$53:$D$95,MATCH(A81,rate!$A$53:$A$95,0),2)</f>
        <v>77</v>
      </c>
      <c r="F81" s="262">
        <f>D81*E81</f>
        <v>0</v>
      </c>
      <c r="G81" s="147"/>
      <c r="H81" s="148"/>
      <c r="I81" s="353"/>
    </row>
    <row r="82" spans="1:9" s="51" customFormat="1" ht="11.25" thickBot="1" x14ac:dyDescent="0.2">
      <c r="A82" s="251" t="s">
        <v>369</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1.25" thickBot="1" x14ac:dyDescent="0.2">
      <c r="A95" s="256" t="s">
        <v>306</v>
      </c>
      <c r="B95" s="415"/>
      <c r="C95" s="416" t="str">
        <f>INDEX(rate!$A$98:$D$129,MATCH(A95,rate!$A$98:$A$129,0),4)</f>
        <v>DAYS</v>
      </c>
      <c r="D95" s="417">
        <v>0</v>
      </c>
      <c r="E95" s="418"/>
      <c r="F95" s="416">
        <f>INDEX(rate!$A$98:$D$129,MATCH(A95,rate!$A$98:$A$129,0),3)</f>
        <v>5.5</v>
      </c>
      <c r="G95" s="419"/>
      <c r="H95" s="260">
        <f>D95*F95</f>
        <v>0</v>
      </c>
      <c r="I95" s="353"/>
    </row>
    <row r="96" spans="1:9" s="51" customFormat="1" ht="11.25" thickBot="1" x14ac:dyDescent="0.2">
      <c r="A96" s="246" t="s">
        <v>305</v>
      </c>
      <c r="B96" s="176"/>
      <c r="C96" s="416" t="str">
        <f>INDEX(rate!$A$98:$D$129,MATCH(A96,rate!$A$98:$A$129,0),4)</f>
        <v>MILES</v>
      </c>
      <c r="D96" s="86"/>
      <c r="E96" s="279">
        <f>INDEX(rate!$A$98:$D$129,MATCH(A96,rate!$A$98:$A$129,0),2)</f>
        <v>0.24099999999999999</v>
      </c>
      <c r="F96" s="233"/>
      <c r="G96" s="248">
        <v>0</v>
      </c>
      <c r="H96" s="262">
        <f>E96*G96</f>
        <v>0</v>
      </c>
      <c r="I96" s="353"/>
    </row>
    <row r="97" spans="1:9" s="51" customFormat="1" ht="11.25" thickBot="1" x14ac:dyDescent="0.2">
      <c r="A97" s="246" t="s">
        <v>306</v>
      </c>
      <c r="B97" s="176"/>
      <c r="C97" s="416" t="str">
        <f>INDEX(rate!$A$98:$D$129,MATCH(A97,rate!$A$98:$A$129,0),4)</f>
        <v>DAYS</v>
      </c>
      <c r="D97" s="84">
        <v>0</v>
      </c>
      <c r="E97" s="278"/>
      <c r="F97" s="272">
        <f>INDEX(rate!$A$98:$D$129,MATCH(A97,rate!$A$98:$A$129,0),3)</f>
        <v>5.5</v>
      </c>
      <c r="G97" s="85"/>
      <c r="H97" s="262">
        <f>D97*F97</f>
        <v>0</v>
      </c>
      <c r="I97" s="353"/>
    </row>
    <row r="98" spans="1:9" s="51" customFormat="1" ht="11.25" thickBot="1" x14ac:dyDescent="0.2">
      <c r="A98" s="246" t="s">
        <v>305</v>
      </c>
      <c r="B98" s="176"/>
      <c r="C98" s="416" t="str">
        <f>INDEX(rate!$A$98:$D$129,MATCH(A98,rate!$A$98:$A$129,0),4)</f>
        <v>MILES</v>
      </c>
      <c r="D98" s="86"/>
      <c r="E98" s="279">
        <f>INDEX(rate!$A$98:$D$129,MATCH(A98,rate!$A$98:$A$129,0),2)</f>
        <v>0.24099999999999999</v>
      </c>
      <c r="F98" s="233"/>
      <c r="G98" s="248">
        <v>0</v>
      </c>
      <c r="H98" s="262">
        <f>E98*G98</f>
        <v>0</v>
      </c>
      <c r="I98" s="353"/>
    </row>
    <row r="99" spans="1:9" s="51" customFormat="1" ht="11.25" thickBot="1" x14ac:dyDescent="0.2">
      <c r="A99" s="246" t="s">
        <v>306</v>
      </c>
      <c r="B99" s="176"/>
      <c r="C99" s="416" t="str">
        <f>INDEX(rate!$A$98:$D$129,MATCH(A99,rate!$A$98:$A$129,0),4)</f>
        <v>DAYS</v>
      </c>
      <c r="D99" s="84">
        <v>0</v>
      </c>
      <c r="E99" s="278"/>
      <c r="F99" s="272">
        <f>INDEX(rate!$A$98:$D$129,MATCH(A99,rate!$A$98:$A$129,0),3)</f>
        <v>5.5</v>
      </c>
      <c r="G99" s="85"/>
      <c r="H99" s="262">
        <f>D99*F99</f>
        <v>0</v>
      </c>
      <c r="I99" s="353"/>
    </row>
    <row r="100" spans="1:9" s="51" customFormat="1" ht="11.25" thickBot="1" x14ac:dyDescent="0.2">
      <c r="A100" s="251" t="s">
        <v>305</v>
      </c>
      <c r="B100" s="177"/>
      <c r="C100" s="427" t="str">
        <f>INDEX(rate!$A$98:$D$129,MATCH(A100,rate!$A$98:$A$129,0),4)</f>
        <v>MILES</v>
      </c>
      <c r="D100" s="131"/>
      <c r="E100" s="385">
        <f>INDEX(rate!$A$98:$D$129,MATCH(A100,rate!$A$98:$A$129,0),2)</f>
        <v>0.24099999999999999</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44327.488727777774</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340</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341</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342</v>
      </c>
      <c r="B330" s="52">
        <v>136</v>
      </c>
      <c r="C330" s="8"/>
      <c r="D330" s="8" t="s">
        <v>7</v>
      </c>
      <c r="F330" s="50" t="s">
        <v>83</v>
      </c>
      <c r="G330" s="56">
        <v>57</v>
      </c>
      <c r="H330"/>
    </row>
    <row r="331" spans="1:8" x14ac:dyDescent="0.2">
      <c r="A331" s="51" t="s">
        <v>343</v>
      </c>
      <c r="B331" s="52">
        <v>149</v>
      </c>
      <c r="C331" s="8"/>
      <c r="D331" s="8" t="s">
        <v>7</v>
      </c>
      <c r="F331" s="50" t="s">
        <v>84</v>
      </c>
      <c r="G331" s="56">
        <v>59</v>
      </c>
      <c r="H331"/>
    </row>
    <row r="332" spans="1:8" x14ac:dyDescent="0.2">
      <c r="A332" s="51" t="s">
        <v>344</v>
      </c>
      <c r="B332" s="52">
        <v>371</v>
      </c>
      <c r="C332" s="8"/>
      <c r="D332" s="8" t="s">
        <v>7</v>
      </c>
      <c r="F332" s="50" t="s">
        <v>86</v>
      </c>
      <c r="G332" s="56">
        <v>61</v>
      </c>
      <c r="H332"/>
    </row>
    <row r="333" spans="1:8" x14ac:dyDescent="0.2">
      <c r="A333" s="51" t="s">
        <v>345</v>
      </c>
      <c r="B333" s="52">
        <v>259</v>
      </c>
      <c r="C333" s="8"/>
      <c r="D333" s="8" t="s">
        <v>7</v>
      </c>
      <c r="F333" s="50" t="s">
        <v>87</v>
      </c>
      <c r="G333" s="56">
        <v>63</v>
      </c>
      <c r="H333"/>
    </row>
    <row r="334" spans="1:8" x14ac:dyDescent="0.2">
      <c r="A334" s="51" t="s">
        <v>346</v>
      </c>
      <c r="B334" s="52">
        <v>296</v>
      </c>
      <c r="C334" s="8"/>
      <c r="D334" s="8" t="s">
        <v>7</v>
      </c>
      <c r="F334" s="50" t="s">
        <v>88</v>
      </c>
      <c r="G334" s="56">
        <v>65</v>
      </c>
      <c r="H334"/>
    </row>
    <row r="335" spans="1:8" x14ac:dyDescent="0.2">
      <c r="A335" s="51" t="s">
        <v>347</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348</v>
      </c>
      <c r="B341" s="52">
        <v>25</v>
      </c>
      <c r="C341" s="8"/>
      <c r="D341" s="8" t="s">
        <v>7</v>
      </c>
      <c r="H341"/>
    </row>
    <row r="342" spans="1:8" x14ac:dyDescent="0.2">
      <c r="A342" s="51" t="s">
        <v>349</v>
      </c>
      <c r="B342" s="52">
        <v>88</v>
      </c>
      <c r="C342" s="8"/>
      <c r="D342" s="8" t="s">
        <v>7</v>
      </c>
      <c r="H342"/>
    </row>
    <row r="343" spans="1:8" x14ac:dyDescent="0.2">
      <c r="A343" s="51" t="s">
        <v>350</v>
      </c>
      <c r="B343" s="52">
        <v>58</v>
      </c>
      <c r="C343" s="8"/>
      <c r="D343" s="8" t="s">
        <v>7</v>
      </c>
      <c r="H343"/>
    </row>
    <row r="344" spans="1:8" x14ac:dyDescent="0.2">
      <c r="A344" s="51" t="s">
        <v>85</v>
      </c>
      <c r="B344" s="52">
        <v>15</v>
      </c>
      <c r="C344" s="8"/>
      <c r="D344" s="8" t="s">
        <v>7</v>
      </c>
      <c r="H344"/>
    </row>
    <row r="345" spans="1:8" x14ac:dyDescent="0.2">
      <c r="A345" s="51" t="s">
        <v>351</v>
      </c>
      <c r="B345" s="52">
        <v>9</v>
      </c>
      <c r="C345" s="8"/>
      <c r="D345" s="8" t="s">
        <v>7</v>
      </c>
      <c r="H345"/>
    </row>
    <row r="346" spans="1:8" x14ac:dyDescent="0.2">
      <c r="A346" s="51" t="s">
        <v>352</v>
      </c>
      <c r="B346" s="52">
        <v>14</v>
      </c>
      <c r="C346" s="8"/>
      <c r="D346" s="8" t="s">
        <v>7</v>
      </c>
      <c r="H346"/>
    </row>
    <row r="347" spans="1:8" x14ac:dyDescent="0.2">
      <c r="A347" s="51" t="s">
        <v>353</v>
      </c>
      <c r="B347" s="52">
        <v>19</v>
      </c>
      <c r="C347" s="8"/>
      <c r="D347" s="8" t="s">
        <v>7</v>
      </c>
      <c r="H347"/>
    </row>
    <row r="348" spans="1:8" x14ac:dyDescent="0.2">
      <c r="A348" s="51" t="s">
        <v>152</v>
      </c>
      <c r="B348" s="52">
        <v>22</v>
      </c>
      <c r="C348" s="8"/>
      <c r="D348" s="8" t="s">
        <v>7</v>
      </c>
      <c r="H348"/>
    </row>
    <row r="349" spans="1:8" x14ac:dyDescent="0.2">
      <c r="A349" s="51" t="s">
        <v>354</v>
      </c>
      <c r="B349" s="52">
        <v>30</v>
      </c>
      <c r="C349" s="8"/>
      <c r="D349" s="8" t="s">
        <v>7</v>
      </c>
      <c r="H349"/>
    </row>
    <row r="350" spans="1:8" x14ac:dyDescent="0.2">
      <c r="A350" s="51" t="s">
        <v>355</v>
      </c>
      <c r="B350" s="52">
        <v>4</v>
      </c>
      <c r="C350" s="8"/>
      <c r="D350" s="8" t="s">
        <v>7</v>
      </c>
      <c r="H350"/>
    </row>
    <row r="351" spans="1:8" x14ac:dyDescent="0.2">
      <c r="A351" s="51" t="s">
        <v>356</v>
      </c>
      <c r="B351" s="52">
        <v>5</v>
      </c>
      <c r="C351" s="8"/>
      <c r="D351" s="8" t="s">
        <v>7</v>
      </c>
      <c r="H351"/>
    </row>
    <row r="352" spans="1:8" x14ac:dyDescent="0.2">
      <c r="A352" s="51" t="s">
        <v>357</v>
      </c>
      <c r="B352" s="52">
        <v>3</v>
      </c>
      <c r="C352" s="8"/>
      <c r="D352" s="8" t="s">
        <v>7</v>
      </c>
      <c r="H352"/>
    </row>
    <row r="353" spans="1:8" x14ac:dyDescent="0.2">
      <c r="A353" s="51" t="s">
        <v>358</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359</v>
      </c>
      <c r="B356" s="52">
        <v>12</v>
      </c>
      <c r="D356" s="8" t="s">
        <v>7</v>
      </c>
      <c r="H356"/>
    </row>
    <row r="357" spans="1:8" x14ac:dyDescent="0.2">
      <c r="A357" s="51" t="s">
        <v>360</v>
      </c>
      <c r="B357" s="52">
        <v>73</v>
      </c>
      <c r="D357" s="8" t="s">
        <v>7</v>
      </c>
      <c r="H357"/>
    </row>
    <row r="358" spans="1:8" x14ac:dyDescent="0.2">
      <c r="A358" s="51" t="s">
        <v>361</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362</v>
      </c>
      <c r="B362" s="52">
        <v>17</v>
      </c>
      <c r="C362" s="8"/>
      <c r="D362" s="8" t="s">
        <v>7</v>
      </c>
      <c r="H362"/>
    </row>
    <row r="363" spans="1:8" x14ac:dyDescent="0.2">
      <c r="A363" s="51" t="s">
        <v>363</v>
      </c>
      <c r="B363" s="52">
        <v>13</v>
      </c>
      <c r="C363" s="8"/>
      <c r="D363" s="8" t="s">
        <v>7</v>
      </c>
      <c r="H363"/>
    </row>
    <row r="364" spans="1:8" x14ac:dyDescent="0.2">
      <c r="A364" s="51" t="s">
        <v>364</v>
      </c>
      <c r="B364" s="52">
        <v>24</v>
      </c>
      <c r="C364" s="232"/>
      <c r="D364" s="8" t="s">
        <v>7</v>
      </c>
      <c r="H364"/>
    </row>
    <row r="365" spans="1:8" x14ac:dyDescent="0.2">
      <c r="A365" s="51" t="s">
        <v>365</v>
      </c>
      <c r="B365" s="52">
        <v>123</v>
      </c>
      <c r="C365" s="232"/>
      <c r="D365" s="8" t="s">
        <v>7</v>
      </c>
      <c r="H365"/>
    </row>
    <row r="366" spans="1:8" x14ac:dyDescent="0.2">
      <c r="A366" s="51" t="s">
        <v>366</v>
      </c>
      <c r="B366" s="52">
        <v>40</v>
      </c>
      <c r="C366" s="232"/>
      <c r="D366" s="8" t="s">
        <v>7</v>
      </c>
      <c r="H366"/>
    </row>
    <row r="367" spans="1:8" x14ac:dyDescent="0.2">
      <c r="A367" s="51" t="s">
        <v>90</v>
      </c>
      <c r="B367" s="52">
        <v>77</v>
      </c>
      <c r="C367" s="232"/>
      <c r="D367" s="8" t="s">
        <v>7</v>
      </c>
      <c r="H367"/>
    </row>
    <row r="368" spans="1:8" x14ac:dyDescent="0.2">
      <c r="A368" s="51" t="s">
        <v>367</v>
      </c>
      <c r="B368" s="52">
        <v>80</v>
      </c>
      <c r="C368" s="232"/>
      <c r="D368" s="8" t="s">
        <v>7</v>
      </c>
      <c r="H368"/>
    </row>
    <row r="369" spans="1:8" x14ac:dyDescent="0.2">
      <c r="A369" s="51" t="s">
        <v>368</v>
      </c>
      <c r="B369" s="52">
        <v>80</v>
      </c>
      <c r="C369" s="232"/>
      <c r="D369" s="8" t="s">
        <v>7</v>
      </c>
      <c r="H369"/>
    </row>
    <row r="370" spans="1:8" x14ac:dyDescent="0.2">
      <c r="A370" s="51" t="s">
        <v>156</v>
      </c>
      <c r="B370" s="52">
        <v>15</v>
      </c>
      <c r="C370" s="232"/>
      <c r="D370" s="8" t="s">
        <v>7</v>
      </c>
      <c r="H370"/>
    </row>
    <row r="371" spans="1:8" x14ac:dyDescent="0.2">
      <c r="A371" s="51" t="s">
        <v>369</v>
      </c>
      <c r="B371" s="52">
        <v>937</v>
      </c>
      <c r="C371" s="232"/>
      <c r="D371" s="8" t="s">
        <v>64</v>
      </c>
      <c r="H371"/>
    </row>
    <row r="372" spans="1:8" x14ac:dyDescent="0.2">
      <c r="A372" s="51" t="s">
        <v>370</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0.161</v>
      </c>
      <c r="C375" s="367"/>
      <c r="D375" s="368" t="s">
        <v>32</v>
      </c>
      <c r="E375"/>
      <c r="H375"/>
    </row>
    <row r="376" spans="1:8" x14ac:dyDescent="0.2">
      <c r="A376" s="369" t="s">
        <v>277</v>
      </c>
      <c r="B376" s="373"/>
      <c r="C376" s="370">
        <v>9.67</v>
      </c>
      <c r="D376" s="371" t="s">
        <v>50</v>
      </c>
      <c r="E376"/>
      <c r="H376"/>
    </row>
    <row r="377" spans="1:8" x14ac:dyDescent="0.2">
      <c r="A377" s="365" t="s">
        <v>278</v>
      </c>
      <c r="B377" s="366">
        <v>0.127</v>
      </c>
      <c r="C377" s="372"/>
      <c r="D377" s="368" t="s">
        <v>32</v>
      </c>
      <c r="E377"/>
      <c r="F377"/>
      <c r="G377"/>
      <c r="H377"/>
    </row>
    <row r="378" spans="1:8" x14ac:dyDescent="0.2">
      <c r="A378" s="369" t="s">
        <v>279</v>
      </c>
      <c r="B378" s="373"/>
      <c r="C378" s="370">
        <v>8.43</v>
      </c>
      <c r="D378" s="371" t="s">
        <v>50</v>
      </c>
      <c r="E378"/>
      <c r="F378"/>
      <c r="G378"/>
      <c r="H378"/>
    </row>
    <row r="379" spans="1:8" x14ac:dyDescent="0.2">
      <c r="A379" s="365" t="s">
        <v>280</v>
      </c>
      <c r="B379" s="366">
        <v>0.11799999999999999</v>
      </c>
      <c r="C379" s="372"/>
      <c r="D379" s="368" t="s">
        <v>32</v>
      </c>
      <c r="E379"/>
      <c r="F379"/>
      <c r="G379"/>
      <c r="H379"/>
    </row>
    <row r="380" spans="1:8" x14ac:dyDescent="0.2">
      <c r="A380" s="369" t="s">
        <v>281</v>
      </c>
      <c r="B380" s="373"/>
      <c r="C380" s="370">
        <v>7.23</v>
      </c>
      <c r="D380" s="371" t="s">
        <v>50</v>
      </c>
      <c r="E380"/>
      <c r="F380"/>
      <c r="G380"/>
      <c r="H380"/>
    </row>
    <row r="381" spans="1:8" x14ac:dyDescent="0.2">
      <c r="A381" s="365" t="s">
        <v>283</v>
      </c>
      <c r="B381" s="366">
        <v>0.29099999999999998</v>
      </c>
      <c r="C381" s="372"/>
      <c r="D381" s="368" t="s">
        <v>32</v>
      </c>
      <c r="E381"/>
      <c r="F381"/>
      <c r="G381"/>
      <c r="H381"/>
    </row>
    <row r="382" spans="1:8" x14ac:dyDescent="0.2">
      <c r="A382" s="369" t="s">
        <v>284</v>
      </c>
      <c r="B382" s="373"/>
      <c r="C382" s="370">
        <v>8.57</v>
      </c>
      <c r="D382" s="371" t="s">
        <v>50</v>
      </c>
      <c r="E382"/>
      <c r="F382"/>
      <c r="G382"/>
      <c r="H382"/>
    </row>
    <row r="383" spans="1:8" x14ac:dyDescent="0.2">
      <c r="A383" s="365" t="s">
        <v>287</v>
      </c>
      <c r="B383" s="366">
        <v>0.20499999999999999</v>
      </c>
      <c r="C383" s="374"/>
      <c r="D383" s="368" t="s">
        <v>32</v>
      </c>
      <c r="E383"/>
      <c r="F383"/>
      <c r="G383"/>
      <c r="H383"/>
    </row>
    <row r="384" spans="1:8" x14ac:dyDescent="0.2">
      <c r="A384" s="369" t="s">
        <v>288</v>
      </c>
      <c r="B384" s="373"/>
      <c r="C384" s="375">
        <v>10.47</v>
      </c>
      <c r="D384" s="371" t="s">
        <v>50</v>
      </c>
      <c r="E384"/>
      <c r="F384"/>
      <c r="G384"/>
      <c r="H384"/>
    </row>
    <row r="385" spans="1:10" x14ac:dyDescent="0.2">
      <c r="A385" s="365" t="s">
        <v>289</v>
      </c>
      <c r="B385" s="366">
        <v>0.19800000000000001</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0.151</v>
      </c>
      <c r="C387" s="376"/>
      <c r="D387" s="368" t="s">
        <v>32</v>
      </c>
      <c r="E387"/>
      <c r="F387"/>
      <c r="G387"/>
      <c r="H387"/>
      <c r="J387" s="379"/>
    </row>
    <row r="388" spans="1:10" x14ac:dyDescent="0.2">
      <c r="A388" s="369" t="s">
        <v>292</v>
      </c>
      <c r="B388" s="378"/>
      <c r="C388" s="375">
        <v>8.5</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8.67</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6.7</v>
      </c>
      <c r="D392" s="371" t="s">
        <v>50</v>
      </c>
      <c r="E392"/>
      <c r="F392"/>
      <c r="G392"/>
      <c r="H392"/>
      <c r="J392" s="379"/>
    </row>
    <row r="393" spans="1:10" x14ac:dyDescent="0.2">
      <c r="A393" s="365" t="s">
        <v>297</v>
      </c>
      <c r="B393" s="377">
        <v>0.24</v>
      </c>
      <c r="C393" s="376"/>
      <c r="D393" s="368" t="s">
        <v>32</v>
      </c>
      <c r="E393"/>
      <c r="F393"/>
      <c r="G393"/>
      <c r="H393"/>
    </row>
    <row r="394" spans="1:10" x14ac:dyDescent="0.2">
      <c r="A394" s="380" t="s">
        <v>298</v>
      </c>
      <c r="B394" s="378"/>
      <c r="C394" s="381">
        <v>8.6</v>
      </c>
      <c r="D394" s="371" t="s">
        <v>50</v>
      </c>
      <c r="E394"/>
      <c r="F394"/>
      <c r="G394"/>
      <c r="H394"/>
    </row>
    <row r="395" spans="1:10" x14ac:dyDescent="0.2">
      <c r="A395" s="365" t="s">
        <v>299</v>
      </c>
      <c r="B395" s="366">
        <v>0.255</v>
      </c>
      <c r="C395" s="376"/>
      <c r="D395" s="368" t="s">
        <v>32</v>
      </c>
      <c r="E395"/>
      <c r="F395"/>
      <c r="G395"/>
      <c r="H395"/>
    </row>
    <row r="396" spans="1:10" x14ac:dyDescent="0.2">
      <c r="A396" s="369" t="s">
        <v>300</v>
      </c>
      <c r="B396" s="373"/>
      <c r="C396" s="375">
        <v>6.87</v>
      </c>
      <c r="D396" s="371" t="s">
        <v>50</v>
      </c>
      <c r="E396"/>
      <c r="F396"/>
      <c r="G396"/>
      <c r="H396"/>
    </row>
    <row r="397" spans="1:10" x14ac:dyDescent="0.2">
      <c r="A397" s="382" t="s">
        <v>301</v>
      </c>
      <c r="B397" s="377">
        <v>0.28499999999999998</v>
      </c>
      <c r="C397" s="383"/>
      <c r="D397" s="368" t="s">
        <v>32</v>
      </c>
      <c r="E397"/>
      <c r="F397"/>
      <c r="G397"/>
      <c r="H397"/>
    </row>
    <row r="398" spans="1:10" x14ac:dyDescent="0.2">
      <c r="A398" s="380" t="s">
        <v>302</v>
      </c>
      <c r="B398" s="378"/>
      <c r="C398" s="381">
        <v>8.17</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v>
      </c>
      <c r="D400" s="371" t="s">
        <v>50</v>
      </c>
      <c r="E400"/>
      <c r="F400"/>
      <c r="G400"/>
      <c r="H400"/>
    </row>
    <row r="401" spans="1:8" x14ac:dyDescent="0.2">
      <c r="A401" s="382" t="s">
        <v>305</v>
      </c>
      <c r="B401" s="377">
        <v>0.24099999999999999</v>
      </c>
      <c r="C401" s="383"/>
      <c r="D401" s="368" t="s">
        <v>32</v>
      </c>
      <c r="E401"/>
      <c r="F401"/>
      <c r="G401"/>
      <c r="H401"/>
    </row>
    <row r="402" spans="1:8" x14ac:dyDescent="0.2">
      <c r="A402" s="380" t="s">
        <v>306</v>
      </c>
      <c r="B402" s="378"/>
      <c r="C402" s="381">
        <v>5.5</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7.2</v>
      </c>
      <c r="D404" s="371" t="s">
        <v>50</v>
      </c>
      <c r="E404"/>
      <c r="F404"/>
      <c r="G404"/>
      <c r="H404"/>
    </row>
    <row r="405" spans="1:8" x14ac:dyDescent="0.2">
      <c r="A405" s="382" t="s">
        <v>309</v>
      </c>
      <c r="B405" s="377">
        <v>0.314</v>
      </c>
      <c r="C405" s="383"/>
      <c r="D405" s="368" t="s">
        <v>32</v>
      </c>
      <c r="E405"/>
      <c r="F405"/>
      <c r="G405"/>
      <c r="H405"/>
    </row>
    <row r="406" spans="1:8" x14ac:dyDescent="0.2">
      <c r="A406" s="380" t="s">
        <v>310</v>
      </c>
      <c r="B406" s="378"/>
      <c r="C406" s="381">
        <v>7.47</v>
      </c>
      <c r="D406" s="384" t="s">
        <v>50</v>
      </c>
      <c r="E406"/>
      <c r="F406"/>
      <c r="G406"/>
      <c r="H406"/>
    </row>
    <row r="407" spans="1:8" x14ac:dyDescent="0.2">
      <c r="A407"/>
      <c r="B407"/>
      <c r="C407"/>
      <c r="D407" s="59"/>
      <c r="E407"/>
      <c r="F407"/>
      <c r="G407"/>
      <c r="H407"/>
    </row>
    <row r="408" spans="1:8" x14ac:dyDescent="0.2">
      <c r="A408"/>
    </row>
  </sheetData>
  <mergeCells count="2">
    <mergeCell ref="G4:I4"/>
    <mergeCell ref="D4:F4"/>
  </mergeCells>
  <phoneticPr fontId="0" type="noConversion"/>
  <dataValidations xWindow="101" yWindow="563" count="6">
    <dataValidation type="list" allowBlank="1" showInputMessage="1" showErrorMessage="1" prompt="Click on arrow for a drop down list" sqref="E7:E42" xr:uid="{00000000-0002-0000-0600-000000000000}">
      <formula1>$F$281:$F$335</formula1>
    </dataValidation>
    <dataValidation type="list" allowBlank="1" showInputMessage="1" showErrorMessage="1" sqref="A95:A100" xr:uid="{00000000-0002-0000-0600-000001000000}">
      <formula1>$A$375:$A$406</formula1>
    </dataValidation>
    <dataValidation type="list" allowBlank="1" showInputMessage="1" showErrorMessage="1" prompt="click on arrow for a drop down list" sqref="A78:A82" xr:uid="{00000000-0002-0000-0600-000002000000}">
      <formula1>$A$330:$A$372</formula1>
    </dataValidation>
    <dataValidation type="list" allowBlank="1" showInputMessage="1" showErrorMessage="1" prompt="click on arrow for a drop down list" sqref="A48:A52" xr:uid="{96A06521-3F4D-457A-BBE2-42DD82E18FC8}">
      <formula1>$A$281:$A$297</formula1>
    </dataValidation>
    <dataValidation type="list" allowBlank="1" showInputMessage="1" showErrorMessage="1" prompt="click on arrow for a drop down list" sqref="A58:A62" xr:uid="{76B10230-1B94-4386-812C-865AEBED902A}">
      <formula1>$A$298:$A$319</formula1>
    </dataValidation>
    <dataValidation type="list" allowBlank="1" showInputMessage="1" showErrorMessage="1" prompt="click on arrow for a drop down list" sqref="A68:A72" xr:uid="{330E3684-000B-4602-B4B5-ACE3ECB59CE7}">
      <formula1>$A$322:$A$326</formula1>
    </dataValidation>
  </dataValidations>
  <pageMargins left="0.7" right="0.45" top="0.75" bottom="0.75" header="0.3" footer="0.3"/>
  <pageSetup scale="80"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09"/>
  <sheetViews>
    <sheetView showGridLines="0" workbookViewId="0">
      <selection activeCell="G4" sqref="G4:I4"/>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4.14062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'day4'!B4+1</f>
        <v>44109</v>
      </c>
      <c r="C4" s="172"/>
      <c r="D4" s="479" t="s">
        <v>53</v>
      </c>
      <c r="E4" s="479"/>
      <c r="F4" s="479"/>
      <c r="G4" s="477"/>
      <c r="H4" s="477"/>
      <c r="I4" s="478"/>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343</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350</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363</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365</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369</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44327.488727777774</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340</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341</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342</v>
      </c>
      <c r="B330" s="52">
        <v>136</v>
      </c>
      <c r="C330" s="8"/>
      <c r="D330" s="8" t="s">
        <v>7</v>
      </c>
      <c r="F330" s="50" t="s">
        <v>83</v>
      </c>
      <c r="G330" s="56">
        <v>57</v>
      </c>
      <c r="H330"/>
    </row>
    <row r="331" spans="1:8" x14ac:dyDescent="0.2">
      <c r="A331" s="51" t="s">
        <v>343</v>
      </c>
      <c r="B331" s="52">
        <v>149</v>
      </c>
      <c r="C331" s="8"/>
      <c r="D331" s="8" t="s">
        <v>7</v>
      </c>
      <c r="F331" s="50" t="s">
        <v>84</v>
      </c>
      <c r="G331" s="56">
        <v>59</v>
      </c>
      <c r="H331"/>
    </row>
    <row r="332" spans="1:8" x14ac:dyDescent="0.2">
      <c r="A332" s="51" t="s">
        <v>344</v>
      </c>
      <c r="B332" s="52">
        <v>371</v>
      </c>
      <c r="C332" s="8"/>
      <c r="D332" s="8" t="s">
        <v>7</v>
      </c>
      <c r="F332" s="50" t="s">
        <v>86</v>
      </c>
      <c r="G332" s="56">
        <v>61</v>
      </c>
      <c r="H332"/>
    </row>
    <row r="333" spans="1:8" x14ac:dyDescent="0.2">
      <c r="A333" s="51" t="s">
        <v>345</v>
      </c>
      <c r="B333" s="52">
        <v>259</v>
      </c>
      <c r="C333" s="8"/>
      <c r="D333" s="8" t="s">
        <v>7</v>
      </c>
      <c r="F333" s="50" t="s">
        <v>87</v>
      </c>
      <c r="G333" s="56">
        <v>63</v>
      </c>
      <c r="H333"/>
    </row>
    <row r="334" spans="1:8" x14ac:dyDescent="0.2">
      <c r="A334" s="51" t="s">
        <v>346</v>
      </c>
      <c r="B334" s="52">
        <v>296</v>
      </c>
      <c r="C334" s="8"/>
      <c r="D334" s="8" t="s">
        <v>7</v>
      </c>
      <c r="F334" s="50" t="s">
        <v>88</v>
      </c>
      <c r="G334" s="56">
        <v>65</v>
      </c>
      <c r="H334"/>
    </row>
    <row r="335" spans="1:8" x14ac:dyDescent="0.2">
      <c r="A335" s="51" t="s">
        <v>347</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348</v>
      </c>
      <c r="B341" s="52">
        <v>25</v>
      </c>
      <c r="C341" s="8"/>
      <c r="D341" s="8" t="s">
        <v>7</v>
      </c>
      <c r="H341"/>
    </row>
    <row r="342" spans="1:8" x14ac:dyDescent="0.2">
      <c r="A342" s="51" t="s">
        <v>349</v>
      </c>
      <c r="B342" s="52">
        <v>88</v>
      </c>
      <c r="C342" s="8"/>
      <c r="D342" s="8" t="s">
        <v>7</v>
      </c>
      <c r="H342"/>
    </row>
    <row r="343" spans="1:8" x14ac:dyDescent="0.2">
      <c r="A343" s="51" t="s">
        <v>350</v>
      </c>
      <c r="B343" s="52">
        <v>58</v>
      </c>
      <c r="C343" s="8"/>
      <c r="D343" s="8" t="s">
        <v>7</v>
      </c>
      <c r="H343"/>
    </row>
    <row r="344" spans="1:8" x14ac:dyDescent="0.2">
      <c r="A344" s="51" t="s">
        <v>85</v>
      </c>
      <c r="B344" s="52">
        <v>15</v>
      </c>
      <c r="C344" s="8"/>
      <c r="D344" s="8" t="s">
        <v>7</v>
      </c>
      <c r="H344"/>
    </row>
    <row r="345" spans="1:8" x14ac:dyDescent="0.2">
      <c r="A345" s="51" t="s">
        <v>351</v>
      </c>
      <c r="B345" s="52">
        <v>9</v>
      </c>
      <c r="C345" s="8"/>
      <c r="D345" s="8" t="s">
        <v>7</v>
      </c>
      <c r="H345"/>
    </row>
    <row r="346" spans="1:8" x14ac:dyDescent="0.2">
      <c r="A346" s="51" t="s">
        <v>352</v>
      </c>
      <c r="B346" s="52">
        <v>14</v>
      </c>
      <c r="C346" s="8"/>
      <c r="D346" s="8" t="s">
        <v>7</v>
      </c>
      <c r="H346"/>
    </row>
    <row r="347" spans="1:8" x14ac:dyDescent="0.2">
      <c r="A347" s="51" t="s">
        <v>353</v>
      </c>
      <c r="B347" s="52">
        <v>19</v>
      </c>
      <c r="C347" s="8"/>
      <c r="D347" s="8" t="s">
        <v>7</v>
      </c>
      <c r="H347"/>
    </row>
    <row r="348" spans="1:8" x14ac:dyDescent="0.2">
      <c r="A348" s="51" t="s">
        <v>152</v>
      </c>
      <c r="B348" s="52">
        <v>22</v>
      </c>
      <c r="C348" s="8"/>
      <c r="D348" s="8" t="s">
        <v>7</v>
      </c>
      <c r="H348"/>
    </row>
    <row r="349" spans="1:8" x14ac:dyDescent="0.2">
      <c r="A349" s="51" t="s">
        <v>354</v>
      </c>
      <c r="B349" s="52">
        <v>30</v>
      </c>
      <c r="C349" s="8"/>
      <c r="D349" s="8" t="s">
        <v>7</v>
      </c>
      <c r="H349"/>
    </row>
    <row r="350" spans="1:8" x14ac:dyDescent="0.2">
      <c r="A350" s="51" t="s">
        <v>355</v>
      </c>
      <c r="B350" s="52">
        <v>4</v>
      </c>
      <c r="C350" s="8"/>
      <c r="D350" s="8" t="s">
        <v>7</v>
      </c>
      <c r="H350"/>
    </row>
    <row r="351" spans="1:8" x14ac:dyDescent="0.2">
      <c r="A351" s="51" t="s">
        <v>356</v>
      </c>
      <c r="B351" s="52">
        <v>5</v>
      </c>
      <c r="C351" s="8"/>
      <c r="D351" s="8" t="s">
        <v>7</v>
      </c>
      <c r="H351"/>
    </row>
    <row r="352" spans="1:8" x14ac:dyDescent="0.2">
      <c r="A352" s="51" t="s">
        <v>357</v>
      </c>
      <c r="B352" s="52">
        <v>3</v>
      </c>
      <c r="C352" s="8"/>
      <c r="D352" s="8" t="s">
        <v>7</v>
      </c>
      <c r="H352"/>
    </row>
    <row r="353" spans="1:8" x14ac:dyDescent="0.2">
      <c r="A353" s="51" t="s">
        <v>358</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359</v>
      </c>
      <c r="B356" s="52">
        <v>12</v>
      </c>
      <c r="D356" s="8" t="s">
        <v>7</v>
      </c>
      <c r="H356"/>
    </row>
    <row r="357" spans="1:8" x14ac:dyDescent="0.2">
      <c r="A357" s="51" t="s">
        <v>360</v>
      </c>
      <c r="B357" s="52">
        <v>73</v>
      </c>
      <c r="D357" s="8" t="s">
        <v>7</v>
      </c>
      <c r="H357"/>
    </row>
    <row r="358" spans="1:8" x14ac:dyDescent="0.2">
      <c r="A358" s="51" t="s">
        <v>361</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362</v>
      </c>
      <c r="B362" s="52">
        <v>17</v>
      </c>
      <c r="C362" s="8"/>
      <c r="D362" s="8" t="s">
        <v>7</v>
      </c>
      <c r="H362"/>
    </row>
    <row r="363" spans="1:8" x14ac:dyDescent="0.2">
      <c r="A363" s="51" t="s">
        <v>363</v>
      </c>
      <c r="B363" s="52">
        <v>13</v>
      </c>
      <c r="C363" s="8"/>
      <c r="D363" s="8" t="s">
        <v>7</v>
      </c>
      <c r="H363"/>
    </row>
    <row r="364" spans="1:8" x14ac:dyDescent="0.2">
      <c r="A364" s="51" t="s">
        <v>364</v>
      </c>
      <c r="B364" s="52">
        <v>24</v>
      </c>
      <c r="C364" s="232"/>
      <c r="D364" s="8" t="s">
        <v>7</v>
      </c>
      <c r="H364"/>
    </row>
    <row r="365" spans="1:8" x14ac:dyDescent="0.2">
      <c r="A365" s="51" t="s">
        <v>365</v>
      </c>
      <c r="B365" s="52">
        <v>123</v>
      </c>
      <c r="C365" s="232"/>
      <c r="D365" s="8" t="s">
        <v>7</v>
      </c>
      <c r="H365"/>
    </row>
    <row r="366" spans="1:8" x14ac:dyDescent="0.2">
      <c r="A366" s="51" t="s">
        <v>366</v>
      </c>
      <c r="B366" s="52">
        <v>40</v>
      </c>
      <c r="C366" s="232"/>
      <c r="D366" s="8" t="s">
        <v>7</v>
      </c>
      <c r="H366"/>
    </row>
    <row r="367" spans="1:8" x14ac:dyDescent="0.2">
      <c r="A367" s="51" t="s">
        <v>90</v>
      </c>
      <c r="B367" s="52">
        <v>77</v>
      </c>
      <c r="C367" s="232"/>
      <c r="D367" s="8" t="s">
        <v>7</v>
      </c>
      <c r="H367"/>
    </row>
    <row r="368" spans="1:8" x14ac:dyDescent="0.2">
      <c r="A368" s="51" t="s">
        <v>367</v>
      </c>
      <c r="B368" s="52">
        <v>80</v>
      </c>
      <c r="C368" s="232"/>
      <c r="D368" s="8" t="s">
        <v>7</v>
      </c>
      <c r="H368"/>
    </row>
    <row r="369" spans="1:8" x14ac:dyDescent="0.2">
      <c r="A369" s="51" t="s">
        <v>368</v>
      </c>
      <c r="B369" s="52">
        <v>80</v>
      </c>
      <c r="C369" s="232"/>
      <c r="D369" s="8" t="s">
        <v>7</v>
      </c>
      <c r="H369"/>
    </row>
    <row r="370" spans="1:8" x14ac:dyDescent="0.2">
      <c r="A370" s="51" t="s">
        <v>156</v>
      </c>
      <c r="B370" s="52">
        <v>15</v>
      </c>
      <c r="C370" s="232"/>
      <c r="D370" s="8" t="s">
        <v>7</v>
      </c>
      <c r="H370"/>
    </row>
    <row r="371" spans="1:8" x14ac:dyDescent="0.2">
      <c r="A371" s="51" t="s">
        <v>369</v>
      </c>
      <c r="B371" s="52">
        <v>937</v>
      </c>
      <c r="C371" s="232"/>
      <c r="D371" s="8" t="s">
        <v>64</v>
      </c>
      <c r="H371"/>
    </row>
    <row r="372" spans="1:8" x14ac:dyDescent="0.2">
      <c r="A372" s="51" t="s">
        <v>370</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0.161</v>
      </c>
      <c r="C375" s="367"/>
      <c r="D375" s="368" t="s">
        <v>32</v>
      </c>
      <c r="E375"/>
      <c r="H375"/>
    </row>
    <row r="376" spans="1:8" x14ac:dyDescent="0.2">
      <c r="A376" s="369" t="s">
        <v>277</v>
      </c>
      <c r="B376" s="373"/>
      <c r="C376" s="370">
        <v>9.67</v>
      </c>
      <c r="D376" s="371" t="s">
        <v>50</v>
      </c>
      <c r="E376"/>
      <c r="H376"/>
    </row>
    <row r="377" spans="1:8" x14ac:dyDescent="0.2">
      <c r="A377" s="365" t="s">
        <v>278</v>
      </c>
      <c r="B377" s="366">
        <v>0.127</v>
      </c>
      <c r="C377" s="372"/>
      <c r="D377" s="368" t="s">
        <v>32</v>
      </c>
      <c r="E377"/>
      <c r="F377"/>
      <c r="G377"/>
      <c r="H377"/>
    </row>
    <row r="378" spans="1:8" x14ac:dyDescent="0.2">
      <c r="A378" s="369" t="s">
        <v>279</v>
      </c>
      <c r="B378" s="373"/>
      <c r="C378" s="370">
        <v>8.43</v>
      </c>
      <c r="D378" s="371" t="s">
        <v>50</v>
      </c>
      <c r="E378"/>
      <c r="F378"/>
      <c r="G378"/>
      <c r="H378"/>
    </row>
    <row r="379" spans="1:8" x14ac:dyDescent="0.2">
      <c r="A379" s="365" t="s">
        <v>280</v>
      </c>
      <c r="B379" s="366">
        <v>0.11799999999999999</v>
      </c>
      <c r="C379" s="372"/>
      <c r="D379" s="368" t="s">
        <v>32</v>
      </c>
      <c r="E379"/>
      <c r="F379"/>
      <c r="G379"/>
      <c r="H379"/>
    </row>
    <row r="380" spans="1:8" x14ac:dyDescent="0.2">
      <c r="A380" s="369" t="s">
        <v>281</v>
      </c>
      <c r="B380" s="373"/>
      <c r="C380" s="370">
        <v>7.23</v>
      </c>
      <c r="D380" s="371" t="s">
        <v>50</v>
      </c>
      <c r="E380"/>
      <c r="F380"/>
      <c r="G380"/>
      <c r="H380"/>
    </row>
    <row r="381" spans="1:8" x14ac:dyDescent="0.2">
      <c r="A381" s="365" t="s">
        <v>283</v>
      </c>
      <c r="B381" s="366">
        <v>0.29099999999999998</v>
      </c>
      <c r="C381" s="372"/>
      <c r="D381" s="368" t="s">
        <v>32</v>
      </c>
      <c r="E381"/>
      <c r="F381"/>
      <c r="G381"/>
      <c r="H381"/>
    </row>
    <row r="382" spans="1:8" x14ac:dyDescent="0.2">
      <c r="A382" s="369" t="s">
        <v>284</v>
      </c>
      <c r="B382" s="373"/>
      <c r="C382" s="370">
        <v>8.57</v>
      </c>
      <c r="D382" s="371" t="s">
        <v>50</v>
      </c>
      <c r="E382"/>
      <c r="F382"/>
      <c r="G382"/>
      <c r="H382"/>
    </row>
    <row r="383" spans="1:8" x14ac:dyDescent="0.2">
      <c r="A383" s="365" t="s">
        <v>287</v>
      </c>
      <c r="B383" s="366">
        <v>0.20499999999999999</v>
      </c>
      <c r="C383" s="374"/>
      <c r="D383" s="368" t="s">
        <v>32</v>
      </c>
      <c r="E383"/>
      <c r="F383"/>
      <c r="G383"/>
      <c r="H383"/>
    </row>
    <row r="384" spans="1:8" x14ac:dyDescent="0.2">
      <c r="A384" s="369" t="s">
        <v>288</v>
      </c>
      <c r="B384" s="373"/>
      <c r="C384" s="375">
        <v>10.47</v>
      </c>
      <c r="D384" s="371" t="s">
        <v>50</v>
      </c>
      <c r="E384"/>
      <c r="F384"/>
      <c r="G384"/>
      <c r="H384"/>
    </row>
    <row r="385" spans="1:10" x14ac:dyDescent="0.2">
      <c r="A385" s="365" t="s">
        <v>289</v>
      </c>
      <c r="B385" s="366">
        <v>0.19800000000000001</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0.151</v>
      </c>
      <c r="C387" s="376"/>
      <c r="D387" s="368" t="s">
        <v>32</v>
      </c>
      <c r="E387"/>
      <c r="F387"/>
      <c r="G387"/>
      <c r="H387"/>
      <c r="J387" s="379"/>
    </row>
    <row r="388" spans="1:10" x14ac:dyDescent="0.2">
      <c r="A388" s="369" t="s">
        <v>292</v>
      </c>
      <c r="B388" s="378"/>
      <c r="C388" s="375">
        <v>8.5</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8.67</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6.7</v>
      </c>
      <c r="D392" s="371" t="s">
        <v>50</v>
      </c>
      <c r="E392"/>
      <c r="F392"/>
      <c r="G392"/>
      <c r="H392"/>
      <c r="J392" s="379"/>
    </row>
    <row r="393" spans="1:10" x14ac:dyDescent="0.2">
      <c r="A393" s="365" t="s">
        <v>297</v>
      </c>
      <c r="B393" s="377">
        <v>0.24</v>
      </c>
      <c r="C393" s="376"/>
      <c r="D393" s="368" t="s">
        <v>32</v>
      </c>
      <c r="E393"/>
      <c r="F393"/>
      <c r="G393"/>
      <c r="H393"/>
    </row>
    <row r="394" spans="1:10" x14ac:dyDescent="0.2">
      <c r="A394" s="380" t="s">
        <v>298</v>
      </c>
      <c r="B394" s="378"/>
      <c r="C394" s="381">
        <v>8.6</v>
      </c>
      <c r="D394" s="371" t="s">
        <v>50</v>
      </c>
      <c r="E394"/>
      <c r="F394"/>
      <c r="G394"/>
      <c r="H394"/>
    </row>
    <row r="395" spans="1:10" x14ac:dyDescent="0.2">
      <c r="A395" s="365" t="s">
        <v>299</v>
      </c>
      <c r="B395" s="366">
        <v>0.255</v>
      </c>
      <c r="C395" s="376"/>
      <c r="D395" s="368" t="s">
        <v>32</v>
      </c>
      <c r="E395"/>
      <c r="F395"/>
      <c r="G395"/>
      <c r="H395"/>
    </row>
    <row r="396" spans="1:10" x14ac:dyDescent="0.2">
      <c r="A396" s="369" t="s">
        <v>300</v>
      </c>
      <c r="B396" s="373"/>
      <c r="C396" s="375">
        <v>6.87</v>
      </c>
      <c r="D396" s="371" t="s">
        <v>50</v>
      </c>
      <c r="E396"/>
      <c r="F396"/>
      <c r="G396"/>
      <c r="H396"/>
    </row>
    <row r="397" spans="1:10" x14ac:dyDescent="0.2">
      <c r="A397" s="382" t="s">
        <v>301</v>
      </c>
      <c r="B397" s="377">
        <v>0.28499999999999998</v>
      </c>
      <c r="C397" s="383"/>
      <c r="D397" s="368" t="s">
        <v>32</v>
      </c>
      <c r="E397"/>
      <c r="F397"/>
      <c r="G397"/>
      <c r="H397"/>
    </row>
    <row r="398" spans="1:10" x14ac:dyDescent="0.2">
      <c r="A398" s="380" t="s">
        <v>302</v>
      </c>
      <c r="B398" s="378"/>
      <c r="C398" s="381">
        <v>8.17</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v>
      </c>
      <c r="D400" s="371" t="s">
        <v>50</v>
      </c>
      <c r="E400"/>
      <c r="F400"/>
      <c r="G400"/>
      <c r="H400"/>
    </row>
    <row r="401" spans="1:8" x14ac:dyDescent="0.2">
      <c r="A401" s="382" t="s">
        <v>305</v>
      </c>
      <c r="B401" s="377">
        <v>0.24099999999999999</v>
      </c>
      <c r="C401" s="383"/>
      <c r="D401" s="368" t="s">
        <v>32</v>
      </c>
      <c r="E401"/>
      <c r="F401"/>
      <c r="G401"/>
      <c r="H401"/>
    </row>
    <row r="402" spans="1:8" x14ac:dyDescent="0.2">
      <c r="A402" s="380" t="s">
        <v>306</v>
      </c>
      <c r="B402" s="378"/>
      <c r="C402" s="381">
        <v>5.5</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7.2</v>
      </c>
      <c r="D404" s="371" t="s">
        <v>50</v>
      </c>
      <c r="E404"/>
      <c r="F404"/>
      <c r="G404"/>
      <c r="H404"/>
    </row>
    <row r="405" spans="1:8" x14ac:dyDescent="0.2">
      <c r="A405" s="382" t="s">
        <v>309</v>
      </c>
      <c r="B405" s="377">
        <v>0.314</v>
      </c>
      <c r="C405" s="383"/>
      <c r="D405" s="368" t="s">
        <v>32</v>
      </c>
      <c r="E405"/>
      <c r="F405"/>
      <c r="G405"/>
      <c r="H405"/>
    </row>
    <row r="406" spans="1:8" x14ac:dyDescent="0.2">
      <c r="A406" s="380" t="s">
        <v>310</v>
      </c>
      <c r="B406" s="378"/>
      <c r="C406" s="381">
        <v>7.47</v>
      </c>
      <c r="D406" s="384" t="s">
        <v>50</v>
      </c>
      <c r="E406"/>
      <c r="F406"/>
      <c r="G406"/>
      <c r="H406"/>
    </row>
    <row r="407" spans="1:8" x14ac:dyDescent="0.2">
      <c r="A407"/>
    </row>
    <row r="408" spans="1:8" x14ac:dyDescent="0.2">
      <c r="A408"/>
      <c r="B408"/>
      <c r="C408"/>
      <c r="D408"/>
      <c r="E408"/>
      <c r="F408"/>
      <c r="G408"/>
    </row>
    <row r="409" spans="1:8" x14ac:dyDescent="0.2">
      <c r="E409"/>
      <c r="F409"/>
      <c r="G409"/>
    </row>
  </sheetData>
  <mergeCells count="2">
    <mergeCell ref="G4:I4"/>
    <mergeCell ref="D4:F4"/>
  </mergeCells>
  <phoneticPr fontId="0" type="noConversion"/>
  <dataValidations xWindow="87" yWindow="547" count="6">
    <dataValidation type="list" allowBlank="1" showInputMessage="1" showErrorMessage="1" prompt="Click on arrow for a drop down list" sqref="E7:E42" xr:uid="{00000000-0002-0000-0700-000000000000}">
      <formula1>$F$281:$F$335</formula1>
    </dataValidation>
    <dataValidation type="list" allowBlank="1" showInputMessage="1" showErrorMessage="1" sqref="A95:A100" xr:uid="{00000000-0002-0000-0700-000001000000}">
      <formula1>$A$375:$A$406</formula1>
    </dataValidation>
    <dataValidation type="list" allowBlank="1" showInputMessage="1" showErrorMessage="1" prompt="click on arrow for a drop down list" sqref="A78:A82" xr:uid="{00000000-0002-0000-0700-000002000000}">
      <formula1>$A$330:$A$372</formula1>
    </dataValidation>
    <dataValidation type="list" allowBlank="1" showInputMessage="1" showErrorMessage="1" prompt="click on arrow for a drop down list" sqref="A48:A52" xr:uid="{E335EC9C-368E-41E6-BDA6-0F284AA69B97}">
      <formula1>$A281:$A$297</formula1>
    </dataValidation>
    <dataValidation type="list" allowBlank="1" showInputMessage="1" showErrorMessage="1" prompt="click on arrow for a drop down list" sqref="A58:A62" xr:uid="{45DE5FFE-CFEE-4F04-9985-E15485771733}">
      <formula1>$A$298:$A$319</formula1>
    </dataValidation>
    <dataValidation type="list" allowBlank="1" showInputMessage="1" showErrorMessage="1" prompt="click on arrow for a drop down list" sqref="A68:A72" xr:uid="{F7BCE696-F223-4CBD-B016-1BC720CD098D}">
      <formula1>$A$322:$A$326</formula1>
    </dataValidation>
  </dataValidations>
  <pageMargins left="0.7" right="0.45" top="0.75" bottom="0.75" header="0.3" footer="0.3"/>
  <pageSetup scale="80"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07"/>
  <sheetViews>
    <sheetView showGridLines="0" workbookViewId="0">
      <selection activeCell="G4" sqref="G4:I4"/>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4.710937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'day5'!B4+1</f>
        <v>44110</v>
      </c>
      <c r="C4" s="172"/>
      <c r="D4" s="479" t="s">
        <v>53</v>
      </c>
      <c r="E4" s="479"/>
      <c r="F4" s="479"/>
      <c r="G4" s="477"/>
      <c r="H4" s="477"/>
      <c r="I4" s="478"/>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343</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350</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363</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365</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369</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44327.488727777774</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340</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341</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342</v>
      </c>
      <c r="B330" s="52">
        <v>136</v>
      </c>
      <c r="C330" s="8"/>
      <c r="D330" s="8" t="s">
        <v>7</v>
      </c>
      <c r="F330" s="50" t="s">
        <v>83</v>
      </c>
      <c r="G330" s="56">
        <v>57</v>
      </c>
      <c r="H330"/>
    </row>
    <row r="331" spans="1:8" x14ac:dyDescent="0.2">
      <c r="A331" s="51" t="s">
        <v>343</v>
      </c>
      <c r="B331" s="52">
        <v>149</v>
      </c>
      <c r="C331" s="8"/>
      <c r="D331" s="8" t="s">
        <v>7</v>
      </c>
      <c r="F331" s="50" t="s">
        <v>84</v>
      </c>
      <c r="G331" s="56">
        <v>59</v>
      </c>
      <c r="H331"/>
    </row>
    <row r="332" spans="1:8" x14ac:dyDescent="0.2">
      <c r="A332" s="51" t="s">
        <v>344</v>
      </c>
      <c r="B332" s="52">
        <v>371</v>
      </c>
      <c r="C332" s="8"/>
      <c r="D332" s="8" t="s">
        <v>7</v>
      </c>
      <c r="F332" s="50" t="s">
        <v>86</v>
      </c>
      <c r="G332" s="56">
        <v>61</v>
      </c>
      <c r="H332"/>
    </row>
    <row r="333" spans="1:8" x14ac:dyDescent="0.2">
      <c r="A333" s="51" t="s">
        <v>345</v>
      </c>
      <c r="B333" s="52">
        <v>259</v>
      </c>
      <c r="C333" s="8"/>
      <c r="D333" s="8" t="s">
        <v>7</v>
      </c>
      <c r="F333" s="50" t="s">
        <v>87</v>
      </c>
      <c r="G333" s="56">
        <v>63</v>
      </c>
      <c r="H333"/>
    </row>
    <row r="334" spans="1:8" x14ac:dyDescent="0.2">
      <c r="A334" s="51" t="s">
        <v>346</v>
      </c>
      <c r="B334" s="52">
        <v>296</v>
      </c>
      <c r="C334" s="8"/>
      <c r="D334" s="8" t="s">
        <v>7</v>
      </c>
      <c r="F334" s="50" t="s">
        <v>88</v>
      </c>
      <c r="G334" s="56">
        <v>65</v>
      </c>
      <c r="H334"/>
    </row>
    <row r="335" spans="1:8" x14ac:dyDescent="0.2">
      <c r="A335" s="51" t="s">
        <v>347</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348</v>
      </c>
      <c r="B341" s="52">
        <v>25</v>
      </c>
      <c r="C341" s="8"/>
      <c r="D341" s="8" t="s">
        <v>7</v>
      </c>
      <c r="H341"/>
    </row>
    <row r="342" spans="1:8" x14ac:dyDescent="0.2">
      <c r="A342" s="51" t="s">
        <v>349</v>
      </c>
      <c r="B342" s="52">
        <v>88</v>
      </c>
      <c r="C342" s="8"/>
      <c r="D342" s="8" t="s">
        <v>7</v>
      </c>
      <c r="H342"/>
    </row>
    <row r="343" spans="1:8" x14ac:dyDescent="0.2">
      <c r="A343" s="51" t="s">
        <v>350</v>
      </c>
      <c r="B343" s="52">
        <v>58</v>
      </c>
      <c r="C343" s="8"/>
      <c r="D343" s="8" t="s">
        <v>7</v>
      </c>
      <c r="H343"/>
    </row>
    <row r="344" spans="1:8" x14ac:dyDescent="0.2">
      <c r="A344" s="51" t="s">
        <v>85</v>
      </c>
      <c r="B344" s="52">
        <v>15</v>
      </c>
      <c r="C344" s="8"/>
      <c r="D344" s="8" t="s">
        <v>7</v>
      </c>
      <c r="H344"/>
    </row>
    <row r="345" spans="1:8" x14ac:dyDescent="0.2">
      <c r="A345" s="51" t="s">
        <v>351</v>
      </c>
      <c r="B345" s="52">
        <v>9</v>
      </c>
      <c r="C345" s="8"/>
      <c r="D345" s="8" t="s">
        <v>7</v>
      </c>
      <c r="H345"/>
    </row>
    <row r="346" spans="1:8" x14ac:dyDescent="0.2">
      <c r="A346" s="51" t="s">
        <v>352</v>
      </c>
      <c r="B346" s="52">
        <v>14</v>
      </c>
      <c r="C346" s="8"/>
      <c r="D346" s="8" t="s">
        <v>7</v>
      </c>
      <c r="H346"/>
    </row>
    <row r="347" spans="1:8" x14ac:dyDescent="0.2">
      <c r="A347" s="51" t="s">
        <v>353</v>
      </c>
      <c r="B347" s="52">
        <v>19</v>
      </c>
      <c r="C347" s="8"/>
      <c r="D347" s="8" t="s">
        <v>7</v>
      </c>
      <c r="H347"/>
    </row>
    <row r="348" spans="1:8" x14ac:dyDescent="0.2">
      <c r="A348" s="51" t="s">
        <v>152</v>
      </c>
      <c r="B348" s="52">
        <v>22</v>
      </c>
      <c r="C348" s="8"/>
      <c r="D348" s="8" t="s">
        <v>7</v>
      </c>
      <c r="H348"/>
    </row>
    <row r="349" spans="1:8" x14ac:dyDescent="0.2">
      <c r="A349" s="51" t="s">
        <v>354</v>
      </c>
      <c r="B349" s="52">
        <v>30</v>
      </c>
      <c r="C349" s="8"/>
      <c r="D349" s="8" t="s">
        <v>7</v>
      </c>
      <c r="H349"/>
    </row>
    <row r="350" spans="1:8" x14ac:dyDescent="0.2">
      <c r="A350" s="51" t="s">
        <v>355</v>
      </c>
      <c r="B350" s="52">
        <v>4</v>
      </c>
      <c r="C350" s="8"/>
      <c r="D350" s="8" t="s">
        <v>7</v>
      </c>
      <c r="H350"/>
    </row>
    <row r="351" spans="1:8" x14ac:dyDescent="0.2">
      <c r="A351" s="51" t="s">
        <v>356</v>
      </c>
      <c r="B351" s="52">
        <v>5</v>
      </c>
      <c r="C351" s="8"/>
      <c r="D351" s="8" t="s">
        <v>7</v>
      </c>
      <c r="H351"/>
    </row>
    <row r="352" spans="1:8" x14ac:dyDescent="0.2">
      <c r="A352" s="51" t="s">
        <v>357</v>
      </c>
      <c r="B352" s="52">
        <v>3</v>
      </c>
      <c r="C352" s="8"/>
      <c r="D352" s="8" t="s">
        <v>7</v>
      </c>
      <c r="H352"/>
    </row>
    <row r="353" spans="1:8" x14ac:dyDescent="0.2">
      <c r="A353" s="51" t="s">
        <v>358</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359</v>
      </c>
      <c r="B356" s="52">
        <v>12</v>
      </c>
      <c r="D356" s="8" t="s">
        <v>7</v>
      </c>
      <c r="H356"/>
    </row>
    <row r="357" spans="1:8" x14ac:dyDescent="0.2">
      <c r="A357" s="51" t="s">
        <v>360</v>
      </c>
      <c r="B357" s="52">
        <v>73</v>
      </c>
      <c r="D357" s="8" t="s">
        <v>7</v>
      </c>
      <c r="H357"/>
    </row>
    <row r="358" spans="1:8" x14ac:dyDescent="0.2">
      <c r="A358" s="51" t="s">
        <v>361</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362</v>
      </c>
      <c r="B362" s="52">
        <v>17</v>
      </c>
      <c r="C362" s="8"/>
      <c r="D362" s="8" t="s">
        <v>7</v>
      </c>
      <c r="H362"/>
    </row>
    <row r="363" spans="1:8" x14ac:dyDescent="0.2">
      <c r="A363" s="51" t="s">
        <v>363</v>
      </c>
      <c r="B363" s="52">
        <v>13</v>
      </c>
      <c r="C363" s="8"/>
      <c r="D363" s="8" t="s">
        <v>7</v>
      </c>
      <c r="H363"/>
    </row>
    <row r="364" spans="1:8" x14ac:dyDescent="0.2">
      <c r="A364" s="51" t="s">
        <v>364</v>
      </c>
      <c r="B364" s="52">
        <v>24</v>
      </c>
      <c r="C364" s="232"/>
      <c r="D364" s="8" t="s">
        <v>7</v>
      </c>
      <c r="H364"/>
    </row>
    <row r="365" spans="1:8" x14ac:dyDescent="0.2">
      <c r="A365" s="51" t="s">
        <v>365</v>
      </c>
      <c r="B365" s="52">
        <v>123</v>
      </c>
      <c r="C365" s="232"/>
      <c r="D365" s="8" t="s">
        <v>7</v>
      </c>
      <c r="H365"/>
    </row>
    <row r="366" spans="1:8" x14ac:dyDescent="0.2">
      <c r="A366" s="51" t="s">
        <v>366</v>
      </c>
      <c r="B366" s="52">
        <v>40</v>
      </c>
      <c r="C366" s="232"/>
      <c r="D366" s="8" t="s">
        <v>7</v>
      </c>
      <c r="H366"/>
    </row>
    <row r="367" spans="1:8" x14ac:dyDescent="0.2">
      <c r="A367" s="51" t="s">
        <v>90</v>
      </c>
      <c r="B367" s="52">
        <v>77</v>
      </c>
      <c r="C367" s="232"/>
      <c r="D367" s="8" t="s">
        <v>7</v>
      </c>
      <c r="H367"/>
    </row>
    <row r="368" spans="1:8" x14ac:dyDescent="0.2">
      <c r="A368" s="51" t="s">
        <v>367</v>
      </c>
      <c r="B368" s="52">
        <v>80</v>
      </c>
      <c r="C368" s="232"/>
      <c r="D368" s="8" t="s">
        <v>7</v>
      </c>
      <c r="H368"/>
    </row>
    <row r="369" spans="1:8" x14ac:dyDescent="0.2">
      <c r="A369" s="51" t="s">
        <v>368</v>
      </c>
      <c r="B369" s="52">
        <v>80</v>
      </c>
      <c r="C369" s="232"/>
      <c r="D369" s="8" t="s">
        <v>7</v>
      </c>
      <c r="H369"/>
    </row>
    <row r="370" spans="1:8" x14ac:dyDescent="0.2">
      <c r="A370" s="51" t="s">
        <v>156</v>
      </c>
      <c r="B370" s="52">
        <v>15</v>
      </c>
      <c r="C370" s="232"/>
      <c r="D370" s="8" t="s">
        <v>7</v>
      </c>
      <c r="H370"/>
    </row>
    <row r="371" spans="1:8" x14ac:dyDescent="0.2">
      <c r="A371" s="51" t="s">
        <v>369</v>
      </c>
      <c r="B371" s="52">
        <v>937</v>
      </c>
      <c r="C371" s="232"/>
      <c r="D371" s="8" t="s">
        <v>64</v>
      </c>
      <c r="H371"/>
    </row>
    <row r="372" spans="1:8" x14ac:dyDescent="0.2">
      <c r="A372" s="51" t="s">
        <v>370</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0.161</v>
      </c>
      <c r="C375" s="367"/>
      <c r="D375" s="368" t="s">
        <v>32</v>
      </c>
      <c r="E375"/>
      <c r="H375"/>
    </row>
    <row r="376" spans="1:8" x14ac:dyDescent="0.2">
      <c r="A376" s="369" t="s">
        <v>277</v>
      </c>
      <c r="B376" s="373"/>
      <c r="C376" s="370">
        <v>9.67</v>
      </c>
      <c r="D376" s="371" t="s">
        <v>50</v>
      </c>
      <c r="E376"/>
      <c r="H376"/>
    </row>
    <row r="377" spans="1:8" x14ac:dyDescent="0.2">
      <c r="A377" s="365" t="s">
        <v>278</v>
      </c>
      <c r="B377" s="366">
        <v>0.127</v>
      </c>
      <c r="C377" s="372"/>
      <c r="D377" s="368" t="s">
        <v>32</v>
      </c>
      <c r="E377"/>
      <c r="F377"/>
      <c r="G377"/>
      <c r="H377"/>
    </row>
    <row r="378" spans="1:8" x14ac:dyDescent="0.2">
      <c r="A378" s="369" t="s">
        <v>279</v>
      </c>
      <c r="B378" s="373"/>
      <c r="C378" s="370">
        <v>8.43</v>
      </c>
      <c r="D378" s="371" t="s">
        <v>50</v>
      </c>
      <c r="E378"/>
      <c r="F378"/>
      <c r="G378"/>
      <c r="H378"/>
    </row>
    <row r="379" spans="1:8" x14ac:dyDescent="0.2">
      <c r="A379" s="365" t="s">
        <v>280</v>
      </c>
      <c r="B379" s="366">
        <v>0.11799999999999999</v>
      </c>
      <c r="C379" s="372"/>
      <c r="D379" s="368" t="s">
        <v>32</v>
      </c>
      <c r="E379"/>
      <c r="F379"/>
      <c r="G379"/>
      <c r="H379"/>
    </row>
    <row r="380" spans="1:8" x14ac:dyDescent="0.2">
      <c r="A380" s="369" t="s">
        <v>281</v>
      </c>
      <c r="B380" s="373"/>
      <c r="C380" s="370">
        <v>7.23</v>
      </c>
      <c r="D380" s="371" t="s">
        <v>50</v>
      </c>
      <c r="E380"/>
      <c r="F380"/>
      <c r="G380"/>
      <c r="H380"/>
    </row>
    <row r="381" spans="1:8" x14ac:dyDescent="0.2">
      <c r="A381" s="365" t="s">
        <v>283</v>
      </c>
      <c r="B381" s="366">
        <v>0.29099999999999998</v>
      </c>
      <c r="C381" s="372"/>
      <c r="D381" s="368" t="s">
        <v>32</v>
      </c>
      <c r="E381"/>
      <c r="F381"/>
      <c r="G381"/>
      <c r="H381"/>
    </row>
    <row r="382" spans="1:8" x14ac:dyDescent="0.2">
      <c r="A382" s="369" t="s">
        <v>284</v>
      </c>
      <c r="B382" s="373"/>
      <c r="C382" s="370">
        <v>8.57</v>
      </c>
      <c r="D382" s="371" t="s">
        <v>50</v>
      </c>
      <c r="E382"/>
      <c r="F382"/>
      <c r="G382"/>
      <c r="H382"/>
    </row>
    <row r="383" spans="1:8" x14ac:dyDescent="0.2">
      <c r="A383" s="365" t="s">
        <v>287</v>
      </c>
      <c r="B383" s="366">
        <v>0.20499999999999999</v>
      </c>
      <c r="C383" s="374"/>
      <c r="D383" s="368" t="s">
        <v>32</v>
      </c>
      <c r="E383"/>
      <c r="F383"/>
      <c r="G383"/>
      <c r="H383"/>
    </row>
    <row r="384" spans="1:8" x14ac:dyDescent="0.2">
      <c r="A384" s="369" t="s">
        <v>288</v>
      </c>
      <c r="B384" s="373"/>
      <c r="C384" s="375">
        <v>10.47</v>
      </c>
      <c r="D384" s="371" t="s">
        <v>50</v>
      </c>
      <c r="E384"/>
      <c r="F384"/>
      <c r="G384"/>
      <c r="H384"/>
    </row>
    <row r="385" spans="1:10" x14ac:dyDescent="0.2">
      <c r="A385" s="365" t="s">
        <v>289</v>
      </c>
      <c r="B385" s="366">
        <v>0.19800000000000001</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0.151</v>
      </c>
      <c r="C387" s="376"/>
      <c r="D387" s="368" t="s">
        <v>32</v>
      </c>
      <c r="E387"/>
      <c r="F387"/>
      <c r="G387"/>
      <c r="H387"/>
      <c r="J387" s="379"/>
    </row>
    <row r="388" spans="1:10" x14ac:dyDescent="0.2">
      <c r="A388" s="369" t="s">
        <v>292</v>
      </c>
      <c r="B388" s="378"/>
      <c r="C388" s="375">
        <v>8.5</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8.67</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6.7</v>
      </c>
      <c r="D392" s="371" t="s">
        <v>50</v>
      </c>
      <c r="E392"/>
      <c r="F392"/>
      <c r="G392"/>
      <c r="H392"/>
      <c r="J392" s="379"/>
    </row>
    <row r="393" spans="1:10" x14ac:dyDescent="0.2">
      <c r="A393" s="365" t="s">
        <v>297</v>
      </c>
      <c r="B393" s="377">
        <v>0.24</v>
      </c>
      <c r="C393" s="376"/>
      <c r="D393" s="368" t="s">
        <v>32</v>
      </c>
      <c r="E393"/>
      <c r="F393"/>
      <c r="G393"/>
      <c r="H393"/>
    </row>
    <row r="394" spans="1:10" x14ac:dyDescent="0.2">
      <c r="A394" s="380" t="s">
        <v>298</v>
      </c>
      <c r="B394" s="378"/>
      <c r="C394" s="381">
        <v>8.6</v>
      </c>
      <c r="D394" s="371" t="s">
        <v>50</v>
      </c>
      <c r="E394"/>
      <c r="F394"/>
      <c r="G394"/>
      <c r="H394"/>
    </row>
    <row r="395" spans="1:10" x14ac:dyDescent="0.2">
      <c r="A395" s="365" t="s">
        <v>299</v>
      </c>
      <c r="B395" s="366">
        <v>0.255</v>
      </c>
      <c r="C395" s="376"/>
      <c r="D395" s="368" t="s">
        <v>32</v>
      </c>
      <c r="E395"/>
      <c r="F395"/>
      <c r="G395"/>
      <c r="H395"/>
    </row>
    <row r="396" spans="1:10" x14ac:dyDescent="0.2">
      <c r="A396" s="369" t="s">
        <v>300</v>
      </c>
      <c r="B396" s="373"/>
      <c r="C396" s="375">
        <v>6.87</v>
      </c>
      <c r="D396" s="371" t="s">
        <v>50</v>
      </c>
      <c r="E396"/>
      <c r="F396"/>
      <c r="G396"/>
      <c r="H396"/>
    </row>
    <row r="397" spans="1:10" x14ac:dyDescent="0.2">
      <c r="A397" s="382" t="s">
        <v>301</v>
      </c>
      <c r="B397" s="377">
        <v>0.28499999999999998</v>
      </c>
      <c r="C397" s="383"/>
      <c r="D397" s="368" t="s">
        <v>32</v>
      </c>
      <c r="E397"/>
      <c r="F397"/>
      <c r="G397"/>
      <c r="H397"/>
    </row>
    <row r="398" spans="1:10" x14ac:dyDescent="0.2">
      <c r="A398" s="380" t="s">
        <v>302</v>
      </c>
      <c r="B398" s="378"/>
      <c r="C398" s="381">
        <v>8.17</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v>
      </c>
      <c r="D400" s="371" t="s">
        <v>50</v>
      </c>
      <c r="E400"/>
      <c r="F400"/>
      <c r="G400"/>
      <c r="H400"/>
    </row>
    <row r="401" spans="1:8" x14ac:dyDescent="0.2">
      <c r="A401" s="382" t="s">
        <v>305</v>
      </c>
      <c r="B401" s="377">
        <v>0.24099999999999999</v>
      </c>
      <c r="C401" s="383"/>
      <c r="D401" s="368" t="s">
        <v>32</v>
      </c>
      <c r="E401"/>
      <c r="F401"/>
      <c r="G401"/>
      <c r="H401"/>
    </row>
    <row r="402" spans="1:8" x14ac:dyDescent="0.2">
      <c r="A402" s="380" t="s">
        <v>306</v>
      </c>
      <c r="B402" s="378"/>
      <c r="C402" s="381">
        <v>5.5</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7.2</v>
      </c>
      <c r="D404" s="371" t="s">
        <v>50</v>
      </c>
      <c r="E404"/>
      <c r="F404"/>
      <c r="G404"/>
      <c r="H404"/>
    </row>
    <row r="405" spans="1:8" x14ac:dyDescent="0.2">
      <c r="A405" s="382" t="s">
        <v>309</v>
      </c>
      <c r="B405" s="377">
        <v>0.314</v>
      </c>
      <c r="C405" s="383"/>
      <c r="D405" s="368" t="s">
        <v>32</v>
      </c>
      <c r="E405"/>
      <c r="F405"/>
      <c r="G405"/>
      <c r="H405"/>
    </row>
    <row r="406" spans="1:8" x14ac:dyDescent="0.2">
      <c r="A406" s="380" t="s">
        <v>310</v>
      </c>
      <c r="B406" s="378"/>
      <c r="C406" s="381">
        <v>7.47</v>
      </c>
      <c r="D406" s="384" t="s">
        <v>50</v>
      </c>
      <c r="E406"/>
      <c r="F406"/>
      <c r="G406"/>
      <c r="H406"/>
    </row>
    <row r="407" spans="1:8" x14ac:dyDescent="0.2">
      <c r="A407"/>
    </row>
  </sheetData>
  <mergeCells count="2">
    <mergeCell ref="G4:I4"/>
    <mergeCell ref="D4:F4"/>
  </mergeCells>
  <phoneticPr fontId="0" type="noConversion"/>
  <dataValidations count="6">
    <dataValidation type="list" allowBlank="1" showInputMessage="1" showErrorMessage="1" prompt="click on arrow for a drop down list" sqref="A68:A72" xr:uid="{0146267D-1487-41A8-94E3-101316512179}">
      <formula1>$A$322:$A$326</formula1>
    </dataValidation>
    <dataValidation type="list" allowBlank="1" showInputMessage="1" showErrorMessage="1" prompt="click on arrow for a drop down list" sqref="A58:A62" xr:uid="{2617E72E-D8A2-4191-936A-3BF9EC9D075A}">
      <formula1>$A$298:$A$319</formula1>
    </dataValidation>
    <dataValidation type="list" allowBlank="1" showInputMessage="1" showErrorMessage="1" prompt="click on arrow for a drop down list" sqref="A48:A52" xr:uid="{891DBCD6-59C6-4BDF-A4E7-9EC5194FCFD5}">
      <formula1>$A281:$A$297</formula1>
    </dataValidation>
    <dataValidation type="list" allowBlank="1" showInputMessage="1" showErrorMessage="1" prompt="click on arrow for a drop down list" sqref="A78:A82" xr:uid="{1A417D9F-9D6F-48E6-95CB-07B676399AC5}">
      <formula1>$A$330:$A$372</formula1>
    </dataValidation>
    <dataValidation type="list" allowBlank="1" showInputMessage="1" showErrorMessage="1" sqref="A95:A100" xr:uid="{CB1CAEBF-30B1-4E5C-BC5A-BB34B1342C13}">
      <formula1>$A$375:$A$406</formula1>
    </dataValidation>
    <dataValidation type="list" allowBlank="1" showInputMessage="1" showErrorMessage="1" prompt="Click on arrow for a drop down list" sqref="E7:E42" xr:uid="{BD14E664-42C4-47CB-A322-77133A99CB0D}">
      <formula1>$F$281:$F$335</formula1>
    </dataValidation>
  </dataValidations>
  <pageMargins left="0.7" right="0.45" top="0.75" bottom="0.75" header="0.3" footer="0.3"/>
  <pageSetup scale="80"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409"/>
  <sheetViews>
    <sheetView showGridLines="0" workbookViewId="0">
      <selection activeCell="G4" sqref="G4:I4"/>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6.4257812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7.25" customHeight="1" thickBot="1" x14ac:dyDescent="0.25">
      <c r="A4" s="351" t="s">
        <v>54</v>
      </c>
      <c r="B4" s="386">
        <f>'day6'!B4+1</f>
        <v>44111</v>
      </c>
      <c r="C4" s="172"/>
      <c r="D4" s="479" t="s">
        <v>53</v>
      </c>
      <c r="E4" s="479"/>
      <c r="F4" s="479"/>
      <c r="G4" s="477"/>
      <c r="H4" s="477"/>
      <c r="I4" s="478"/>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343</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350</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363</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365</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369</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44327.488727777774</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340</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341</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342</v>
      </c>
      <c r="B330" s="52">
        <v>136</v>
      </c>
      <c r="C330" s="8"/>
      <c r="D330" s="8" t="s">
        <v>7</v>
      </c>
      <c r="F330" s="50" t="s">
        <v>83</v>
      </c>
      <c r="G330" s="56">
        <v>57</v>
      </c>
      <c r="H330"/>
    </row>
    <row r="331" spans="1:8" x14ac:dyDescent="0.2">
      <c r="A331" s="51" t="s">
        <v>343</v>
      </c>
      <c r="B331" s="52">
        <v>149</v>
      </c>
      <c r="C331" s="8"/>
      <c r="D331" s="8" t="s">
        <v>7</v>
      </c>
      <c r="F331" s="50" t="s">
        <v>84</v>
      </c>
      <c r="G331" s="56">
        <v>59</v>
      </c>
      <c r="H331"/>
    </row>
    <row r="332" spans="1:8" x14ac:dyDescent="0.2">
      <c r="A332" s="51" t="s">
        <v>344</v>
      </c>
      <c r="B332" s="52">
        <v>371</v>
      </c>
      <c r="C332" s="8"/>
      <c r="D332" s="8" t="s">
        <v>7</v>
      </c>
      <c r="F332" s="50" t="s">
        <v>86</v>
      </c>
      <c r="G332" s="56">
        <v>61</v>
      </c>
      <c r="H332"/>
    </row>
    <row r="333" spans="1:8" x14ac:dyDescent="0.2">
      <c r="A333" s="51" t="s">
        <v>345</v>
      </c>
      <c r="B333" s="52">
        <v>259</v>
      </c>
      <c r="C333" s="8"/>
      <c r="D333" s="8" t="s">
        <v>7</v>
      </c>
      <c r="F333" s="50" t="s">
        <v>87</v>
      </c>
      <c r="G333" s="56">
        <v>63</v>
      </c>
      <c r="H333"/>
    </row>
    <row r="334" spans="1:8" x14ac:dyDescent="0.2">
      <c r="A334" s="51" t="s">
        <v>346</v>
      </c>
      <c r="B334" s="52">
        <v>296</v>
      </c>
      <c r="C334" s="8"/>
      <c r="D334" s="8" t="s">
        <v>7</v>
      </c>
      <c r="F334" s="50" t="s">
        <v>88</v>
      </c>
      <c r="G334" s="56">
        <v>65</v>
      </c>
      <c r="H334"/>
    </row>
    <row r="335" spans="1:8" x14ac:dyDescent="0.2">
      <c r="A335" s="51" t="s">
        <v>347</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348</v>
      </c>
      <c r="B341" s="52">
        <v>25</v>
      </c>
      <c r="C341" s="8"/>
      <c r="D341" s="8" t="s">
        <v>7</v>
      </c>
      <c r="H341"/>
    </row>
    <row r="342" spans="1:8" x14ac:dyDescent="0.2">
      <c r="A342" s="51" t="s">
        <v>349</v>
      </c>
      <c r="B342" s="52">
        <v>88</v>
      </c>
      <c r="C342" s="8"/>
      <c r="D342" s="8" t="s">
        <v>7</v>
      </c>
      <c r="H342"/>
    </row>
    <row r="343" spans="1:8" x14ac:dyDescent="0.2">
      <c r="A343" s="51" t="s">
        <v>350</v>
      </c>
      <c r="B343" s="52">
        <v>58</v>
      </c>
      <c r="C343" s="8"/>
      <c r="D343" s="8" t="s">
        <v>7</v>
      </c>
      <c r="H343"/>
    </row>
    <row r="344" spans="1:8" x14ac:dyDescent="0.2">
      <c r="A344" s="51" t="s">
        <v>85</v>
      </c>
      <c r="B344" s="52">
        <v>15</v>
      </c>
      <c r="C344" s="8"/>
      <c r="D344" s="8" t="s">
        <v>7</v>
      </c>
      <c r="H344"/>
    </row>
    <row r="345" spans="1:8" x14ac:dyDescent="0.2">
      <c r="A345" s="51" t="s">
        <v>351</v>
      </c>
      <c r="B345" s="52">
        <v>9</v>
      </c>
      <c r="C345" s="8"/>
      <c r="D345" s="8" t="s">
        <v>7</v>
      </c>
      <c r="H345"/>
    </row>
    <row r="346" spans="1:8" x14ac:dyDescent="0.2">
      <c r="A346" s="51" t="s">
        <v>352</v>
      </c>
      <c r="B346" s="52">
        <v>14</v>
      </c>
      <c r="C346" s="8"/>
      <c r="D346" s="8" t="s">
        <v>7</v>
      </c>
      <c r="H346"/>
    </row>
    <row r="347" spans="1:8" x14ac:dyDescent="0.2">
      <c r="A347" s="51" t="s">
        <v>353</v>
      </c>
      <c r="B347" s="52">
        <v>19</v>
      </c>
      <c r="C347" s="8"/>
      <c r="D347" s="8" t="s">
        <v>7</v>
      </c>
      <c r="H347"/>
    </row>
    <row r="348" spans="1:8" x14ac:dyDescent="0.2">
      <c r="A348" s="51" t="s">
        <v>152</v>
      </c>
      <c r="B348" s="52">
        <v>22</v>
      </c>
      <c r="C348" s="8"/>
      <c r="D348" s="8" t="s">
        <v>7</v>
      </c>
      <c r="H348"/>
    </row>
    <row r="349" spans="1:8" x14ac:dyDescent="0.2">
      <c r="A349" s="51" t="s">
        <v>354</v>
      </c>
      <c r="B349" s="52">
        <v>30</v>
      </c>
      <c r="C349" s="8"/>
      <c r="D349" s="8" t="s">
        <v>7</v>
      </c>
      <c r="H349"/>
    </row>
    <row r="350" spans="1:8" x14ac:dyDescent="0.2">
      <c r="A350" s="51" t="s">
        <v>355</v>
      </c>
      <c r="B350" s="52">
        <v>4</v>
      </c>
      <c r="C350" s="8"/>
      <c r="D350" s="8" t="s">
        <v>7</v>
      </c>
      <c r="H350"/>
    </row>
    <row r="351" spans="1:8" x14ac:dyDescent="0.2">
      <c r="A351" s="51" t="s">
        <v>356</v>
      </c>
      <c r="B351" s="52">
        <v>5</v>
      </c>
      <c r="C351" s="8"/>
      <c r="D351" s="8" t="s">
        <v>7</v>
      </c>
      <c r="H351"/>
    </row>
    <row r="352" spans="1:8" x14ac:dyDescent="0.2">
      <c r="A352" s="51" t="s">
        <v>357</v>
      </c>
      <c r="B352" s="52">
        <v>3</v>
      </c>
      <c r="C352" s="8"/>
      <c r="D352" s="8" t="s">
        <v>7</v>
      </c>
      <c r="H352"/>
    </row>
    <row r="353" spans="1:8" x14ac:dyDescent="0.2">
      <c r="A353" s="51" t="s">
        <v>358</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359</v>
      </c>
      <c r="B356" s="52">
        <v>12</v>
      </c>
      <c r="D356" s="8" t="s">
        <v>7</v>
      </c>
      <c r="H356"/>
    </row>
    <row r="357" spans="1:8" x14ac:dyDescent="0.2">
      <c r="A357" s="51" t="s">
        <v>360</v>
      </c>
      <c r="B357" s="52">
        <v>73</v>
      </c>
      <c r="D357" s="8" t="s">
        <v>7</v>
      </c>
      <c r="H357"/>
    </row>
    <row r="358" spans="1:8" x14ac:dyDescent="0.2">
      <c r="A358" s="51" t="s">
        <v>361</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362</v>
      </c>
      <c r="B362" s="52">
        <v>17</v>
      </c>
      <c r="C362" s="8"/>
      <c r="D362" s="8" t="s">
        <v>7</v>
      </c>
      <c r="H362"/>
    </row>
    <row r="363" spans="1:8" x14ac:dyDescent="0.2">
      <c r="A363" s="51" t="s">
        <v>363</v>
      </c>
      <c r="B363" s="52">
        <v>13</v>
      </c>
      <c r="C363" s="8"/>
      <c r="D363" s="8" t="s">
        <v>7</v>
      </c>
      <c r="H363"/>
    </row>
    <row r="364" spans="1:8" x14ac:dyDescent="0.2">
      <c r="A364" s="51" t="s">
        <v>364</v>
      </c>
      <c r="B364" s="52">
        <v>24</v>
      </c>
      <c r="C364" s="232"/>
      <c r="D364" s="8" t="s">
        <v>7</v>
      </c>
      <c r="H364"/>
    </row>
    <row r="365" spans="1:8" x14ac:dyDescent="0.2">
      <c r="A365" s="51" t="s">
        <v>365</v>
      </c>
      <c r="B365" s="52">
        <v>123</v>
      </c>
      <c r="C365" s="232"/>
      <c r="D365" s="8" t="s">
        <v>7</v>
      </c>
      <c r="H365"/>
    </row>
    <row r="366" spans="1:8" x14ac:dyDescent="0.2">
      <c r="A366" s="51" t="s">
        <v>366</v>
      </c>
      <c r="B366" s="52">
        <v>40</v>
      </c>
      <c r="C366" s="232"/>
      <c r="D366" s="8" t="s">
        <v>7</v>
      </c>
      <c r="H366"/>
    </row>
    <row r="367" spans="1:8" x14ac:dyDescent="0.2">
      <c r="A367" s="51" t="s">
        <v>90</v>
      </c>
      <c r="B367" s="52">
        <v>77</v>
      </c>
      <c r="C367" s="232"/>
      <c r="D367" s="8" t="s">
        <v>7</v>
      </c>
      <c r="H367"/>
    </row>
    <row r="368" spans="1:8" x14ac:dyDescent="0.2">
      <c r="A368" s="51" t="s">
        <v>367</v>
      </c>
      <c r="B368" s="52">
        <v>80</v>
      </c>
      <c r="C368" s="232"/>
      <c r="D368" s="8" t="s">
        <v>7</v>
      </c>
      <c r="H368"/>
    </row>
    <row r="369" spans="1:8" x14ac:dyDescent="0.2">
      <c r="A369" s="51" t="s">
        <v>368</v>
      </c>
      <c r="B369" s="52">
        <v>80</v>
      </c>
      <c r="C369" s="232"/>
      <c r="D369" s="8" t="s">
        <v>7</v>
      </c>
      <c r="H369"/>
    </row>
    <row r="370" spans="1:8" x14ac:dyDescent="0.2">
      <c r="A370" s="51" t="s">
        <v>156</v>
      </c>
      <c r="B370" s="52">
        <v>15</v>
      </c>
      <c r="C370" s="232"/>
      <c r="D370" s="8" t="s">
        <v>7</v>
      </c>
      <c r="H370"/>
    </row>
    <row r="371" spans="1:8" x14ac:dyDescent="0.2">
      <c r="A371" s="51" t="s">
        <v>369</v>
      </c>
      <c r="B371" s="52">
        <v>937</v>
      </c>
      <c r="C371" s="232"/>
      <c r="D371" s="8" t="s">
        <v>64</v>
      </c>
      <c r="H371"/>
    </row>
    <row r="372" spans="1:8" x14ac:dyDescent="0.2">
      <c r="A372" s="51" t="s">
        <v>370</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0.161</v>
      </c>
      <c r="C375" s="367"/>
      <c r="D375" s="368" t="s">
        <v>32</v>
      </c>
      <c r="E375"/>
      <c r="H375"/>
    </row>
    <row r="376" spans="1:8" x14ac:dyDescent="0.2">
      <c r="A376" s="369" t="s">
        <v>277</v>
      </c>
      <c r="B376" s="373"/>
      <c r="C376" s="370">
        <v>9.67</v>
      </c>
      <c r="D376" s="371" t="s">
        <v>50</v>
      </c>
      <c r="E376"/>
      <c r="H376"/>
    </row>
    <row r="377" spans="1:8" x14ac:dyDescent="0.2">
      <c r="A377" s="365" t="s">
        <v>278</v>
      </c>
      <c r="B377" s="366">
        <v>0.127</v>
      </c>
      <c r="C377" s="372"/>
      <c r="D377" s="368" t="s">
        <v>32</v>
      </c>
      <c r="E377"/>
      <c r="F377"/>
      <c r="G377"/>
      <c r="H377"/>
    </row>
    <row r="378" spans="1:8" x14ac:dyDescent="0.2">
      <c r="A378" s="369" t="s">
        <v>279</v>
      </c>
      <c r="B378" s="373"/>
      <c r="C378" s="370">
        <v>8.43</v>
      </c>
      <c r="D378" s="371" t="s">
        <v>50</v>
      </c>
      <c r="E378"/>
      <c r="F378"/>
      <c r="G378"/>
      <c r="H378"/>
    </row>
    <row r="379" spans="1:8" x14ac:dyDescent="0.2">
      <c r="A379" s="365" t="s">
        <v>280</v>
      </c>
      <c r="B379" s="366">
        <v>0.11799999999999999</v>
      </c>
      <c r="C379" s="372"/>
      <c r="D379" s="368" t="s">
        <v>32</v>
      </c>
      <c r="E379"/>
      <c r="F379"/>
      <c r="G379"/>
      <c r="H379"/>
    </row>
    <row r="380" spans="1:8" x14ac:dyDescent="0.2">
      <c r="A380" s="369" t="s">
        <v>281</v>
      </c>
      <c r="B380" s="373"/>
      <c r="C380" s="370">
        <v>7.23</v>
      </c>
      <c r="D380" s="371" t="s">
        <v>50</v>
      </c>
      <c r="E380"/>
      <c r="F380"/>
      <c r="G380"/>
      <c r="H380"/>
    </row>
    <row r="381" spans="1:8" x14ac:dyDescent="0.2">
      <c r="A381" s="365" t="s">
        <v>283</v>
      </c>
      <c r="B381" s="366">
        <v>0.29099999999999998</v>
      </c>
      <c r="C381" s="372"/>
      <c r="D381" s="368" t="s">
        <v>32</v>
      </c>
      <c r="E381"/>
      <c r="F381"/>
      <c r="G381"/>
      <c r="H381"/>
    </row>
    <row r="382" spans="1:8" x14ac:dyDescent="0.2">
      <c r="A382" s="369" t="s">
        <v>284</v>
      </c>
      <c r="B382" s="373"/>
      <c r="C382" s="370">
        <v>8.57</v>
      </c>
      <c r="D382" s="371" t="s">
        <v>50</v>
      </c>
      <c r="E382"/>
      <c r="F382"/>
      <c r="G382"/>
      <c r="H382"/>
    </row>
    <row r="383" spans="1:8" x14ac:dyDescent="0.2">
      <c r="A383" s="365" t="s">
        <v>287</v>
      </c>
      <c r="B383" s="366">
        <v>0.20499999999999999</v>
      </c>
      <c r="C383" s="374"/>
      <c r="D383" s="368" t="s">
        <v>32</v>
      </c>
      <c r="E383"/>
      <c r="F383"/>
      <c r="G383"/>
      <c r="H383"/>
    </row>
    <row r="384" spans="1:8" x14ac:dyDescent="0.2">
      <c r="A384" s="369" t="s">
        <v>288</v>
      </c>
      <c r="B384" s="373"/>
      <c r="C384" s="375">
        <v>10.47</v>
      </c>
      <c r="D384" s="371" t="s">
        <v>50</v>
      </c>
      <c r="E384"/>
      <c r="F384"/>
      <c r="G384"/>
      <c r="H384"/>
    </row>
    <row r="385" spans="1:10" x14ac:dyDescent="0.2">
      <c r="A385" s="365" t="s">
        <v>289</v>
      </c>
      <c r="B385" s="366">
        <v>0.19800000000000001</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0.151</v>
      </c>
      <c r="C387" s="376"/>
      <c r="D387" s="368" t="s">
        <v>32</v>
      </c>
      <c r="E387"/>
      <c r="F387"/>
      <c r="G387"/>
      <c r="H387"/>
      <c r="J387" s="379"/>
    </row>
    <row r="388" spans="1:10" x14ac:dyDescent="0.2">
      <c r="A388" s="369" t="s">
        <v>292</v>
      </c>
      <c r="B388" s="378"/>
      <c r="C388" s="375">
        <v>8.5</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8.67</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6.7</v>
      </c>
      <c r="D392" s="371" t="s">
        <v>50</v>
      </c>
      <c r="E392"/>
      <c r="F392"/>
      <c r="G392"/>
      <c r="H392"/>
      <c r="J392" s="379"/>
    </row>
    <row r="393" spans="1:10" x14ac:dyDescent="0.2">
      <c r="A393" s="365" t="s">
        <v>297</v>
      </c>
      <c r="B393" s="377">
        <v>0.24</v>
      </c>
      <c r="C393" s="376"/>
      <c r="D393" s="368" t="s">
        <v>32</v>
      </c>
      <c r="E393"/>
      <c r="F393"/>
      <c r="G393"/>
      <c r="H393"/>
    </row>
    <row r="394" spans="1:10" x14ac:dyDescent="0.2">
      <c r="A394" s="380" t="s">
        <v>298</v>
      </c>
      <c r="B394" s="378"/>
      <c r="C394" s="381">
        <v>8.6</v>
      </c>
      <c r="D394" s="371" t="s">
        <v>50</v>
      </c>
      <c r="E394"/>
      <c r="F394"/>
      <c r="G394"/>
      <c r="H394"/>
    </row>
    <row r="395" spans="1:10" x14ac:dyDescent="0.2">
      <c r="A395" s="365" t="s">
        <v>299</v>
      </c>
      <c r="B395" s="366">
        <v>0.255</v>
      </c>
      <c r="C395" s="376"/>
      <c r="D395" s="368" t="s">
        <v>32</v>
      </c>
      <c r="E395"/>
      <c r="F395"/>
      <c r="G395"/>
      <c r="H395"/>
    </row>
    <row r="396" spans="1:10" x14ac:dyDescent="0.2">
      <c r="A396" s="369" t="s">
        <v>300</v>
      </c>
      <c r="B396" s="373"/>
      <c r="C396" s="375">
        <v>6.87</v>
      </c>
      <c r="D396" s="371" t="s">
        <v>50</v>
      </c>
      <c r="E396"/>
      <c r="F396"/>
      <c r="G396"/>
      <c r="H396"/>
    </row>
    <row r="397" spans="1:10" x14ac:dyDescent="0.2">
      <c r="A397" s="382" t="s">
        <v>301</v>
      </c>
      <c r="B397" s="377">
        <v>0.28499999999999998</v>
      </c>
      <c r="C397" s="383"/>
      <c r="D397" s="368" t="s">
        <v>32</v>
      </c>
      <c r="E397"/>
      <c r="F397"/>
      <c r="G397"/>
      <c r="H397"/>
    </row>
    <row r="398" spans="1:10" x14ac:dyDescent="0.2">
      <c r="A398" s="380" t="s">
        <v>302</v>
      </c>
      <c r="B398" s="378"/>
      <c r="C398" s="381">
        <v>8.17</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v>
      </c>
      <c r="D400" s="371" t="s">
        <v>50</v>
      </c>
      <c r="E400"/>
      <c r="F400"/>
      <c r="G400"/>
      <c r="H400"/>
    </row>
    <row r="401" spans="1:8" x14ac:dyDescent="0.2">
      <c r="A401" s="382" t="s">
        <v>305</v>
      </c>
      <c r="B401" s="377">
        <v>0.24099999999999999</v>
      </c>
      <c r="C401" s="383"/>
      <c r="D401" s="368" t="s">
        <v>32</v>
      </c>
      <c r="E401"/>
      <c r="F401"/>
      <c r="G401"/>
      <c r="H401"/>
    </row>
    <row r="402" spans="1:8" x14ac:dyDescent="0.2">
      <c r="A402" s="380" t="s">
        <v>306</v>
      </c>
      <c r="B402" s="378"/>
      <c r="C402" s="381">
        <v>5.5</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7.2</v>
      </c>
      <c r="D404" s="371" t="s">
        <v>50</v>
      </c>
      <c r="E404"/>
      <c r="F404"/>
      <c r="G404"/>
      <c r="H404"/>
    </row>
    <row r="405" spans="1:8" x14ac:dyDescent="0.2">
      <c r="A405" s="382" t="s">
        <v>309</v>
      </c>
      <c r="B405" s="377">
        <v>0.314</v>
      </c>
      <c r="C405" s="383"/>
      <c r="D405" s="368" t="s">
        <v>32</v>
      </c>
      <c r="E405"/>
      <c r="F405"/>
      <c r="G405"/>
      <c r="H405"/>
    </row>
    <row r="406" spans="1:8" x14ac:dyDescent="0.2">
      <c r="A406" s="380" t="s">
        <v>310</v>
      </c>
      <c r="B406" s="378"/>
      <c r="C406" s="381">
        <v>7.47</v>
      </c>
      <c r="D406" s="384" t="s">
        <v>50</v>
      </c>
      <c r="E406"/>
      <c r="F406"/>
      <c r="G406"/>
      <c r="H406"/>
    </row>
    <row r="407" spans="1:8" x14ac:dyDescent="0.2">
      <c r="A407"/>
    </row>
    <row r="408" spans="1:8" x14ac:dyDescent="0.2">
      <c r="A408"/>
    </row>
    <row r="409" spans="1:8" x14ac:dyDescent="0.2">
      <c r="A409"/>
    </row>
  </sheetData>
  <mergeCells count="2">
    <mergeCell ref="G4:I4"/>
    <mergeCell ref="D4:F4"/>
  </mergeCells>
  <phoneticPr fontId="0" type="noConversion"/>
  <dataValidations count="6">
    <dataValidation type="list" allowBlank="1" showInputMessage="1" showErrorMessage="1" prompt="click on arrow for a drop down list" sqref="A68:A72" xr:uid="{5DD9912E-F2AB-473F-9405-CFF5007F057A}">
      <formula1>$A$322:$A$326</formula1>
    </dataValidation>
    <dataValidation type="list" allowBlank="1" showInputMessage="1" showErrorMessage="1" prompt="click on arrow for a drop down list" sqref="A58:A62" xr:uid="{699639A4-763D-4383-815C-3AC3FFDACED7}">
      <formula1>$A$298:$A$319</formula1>
    </dataValidation>
    <dataValidation type="list" allowBlank="1" showInputMessage="1" showErrorMessage="1" prompt="click on arrow for a drop down list" sqref="A48:A52" xr:uid="{2D5DE641-6320-41F3-A9A8-F1B0B37AC52E}">
      <formula1>$A281:$A$297</formula1>
    </dataValidation>
    <dataValidation type="list" allowBlank="1" showInputMessage="1" showErrorMessage="1" prompt="click on arrow for a drop down list" sqref="A78:A82" xr:uid="{ED801301-A40E-4DA7-B837-747E2BA7BCCC}">
      <formula1>$A$330:$A$372</formula1>
    </dataValidation>
    <dataValidation type="list" allowBlank="1" showInputMessage="1" showErrorMessage="1" sqref="A95:A100" xr:uid="{D3F098D8-8C11-4720-89FA-F9A813E6C2A4}">
      <formula1>$A$375:$A$406</formula1>
    </dataValidation>
    <dataValidation type="list" allowBlank="1" showInputMessage="1" showErrorMessage="1" prompt="Click on arrow for a drop down list" sqref="E7:E42" xr:uid="{B7BB10A7-05B4-4197-A909-6A3114EE873D}">
      <formula1>$F$281:$F$335</formula1>
    </dataValidation>
  </dataValidations>
  <pageMargins left="0.7" right="0.45" top="0.75" bottom="0.75" header="0.3" footer="0.3"/>
  <pageSetup scale="80"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09"/>
  <sheetViews>
    <sheetView showGridLines="0" workbookViewId="0">
      <selection activeCell="G4" sqref="G4:I4"/>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'day7'!B4+1</f>
        <v>44112</v>
      </c>
      <c r="C4" s="172"/>
      <c r="D4" s="479" t="s">
        <v>53</v>
      </c>
      <c r="E4" s="479"/>
      <c r="F4" s="479"/>
      <c r="G4" s="477"/>
      <c r="H4" s="477"/>
      <c r="I4" s="478"/>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343</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350</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363</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365</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369</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306</v>
      </c>
      <c r="B95" s="415"/>
      <c r="C95" s="416" t="str">
        <f>INDEX(rate!$A$98:$D$129,MATCH(A95,rate!$A$98:$A$129,0),4)</f>
        <v>DAYS</v>
      </c>
      <c r="D95" s="417">
        <v>0</v>
      </c>
      <c r="E95" s="418"/>
      <c r="F95" s="416">
        <f>INDEX(rate!$A$98:$D$129,MATCH(A95,rate!$A$98:$A$129,0),3)</f>
        <v>5.5</v>
      </c>
      <c r="G95" s="419"/>
      <c r="H95" s="260">
        <f>D95*F95</f>
        <v>0</v>
      </c>
      <c r="I95" s="353"/>
    </row>
    <row r="96" spans="1:9" s="51" customFormat="1" ht="10.5" x14ac:dyDescent="0.15">
      <c r="A96" s="246" t="s">
        <v>305</v>
      </c>
      <c r="B96" s="176"/>
      <c r="C96" s="272" t="str">
        <f>INDEX(rate!$A$98:$D$129,MATCH(A96,rate!$A$98:$A$129,0),4)</f>
        <v>MILES</v>
      </c>
      <c r="D96" s="86"/>
      <c r="E96" s="279">
        <f>INDEX(rate!$A$98:$D$129,MATCH(A96,rate!$A$98:$A$129,0),2)</f>
        <v>0.24099999999999999</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44327.488727777774</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340</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341</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342</v>
      </c>
      <c r="B330" s="52">
        <v>136</v>
      </c>
      <c r="C330" s="8"/>
      <c r="D330" s="8" t="s">
        <v>7</v>
      </c>
      <c r="F330" s="50" t="s">
        <v>83</v>
      </c>
      <c r="G330" s="56">
        <v>57</v>
      </c>
      <c r="H330"/>
    </row>
    <row r="331" spans="1:8" x14ac:dyDescent="0.2">
      <c r="A331" s="51" t="s">
        <v>343</v>
      </c>
      <c r="B331" s="52">
        <v>149</v>
      </c>
      <c r="C331" s="8"/>
      <c r="D331" s="8" t="s">
        <v>7</v>
      </c>
      <c r="F331" s="50" t="s">
        <v>84</v>
      </c>
      <c r="G331" s="56">
        <v>59</v>
      </c>
      <c r="H331"/>
    </row>
    <row r="332" spans="1:8" x14ac:dyDescent="0.2">
      <c r="A332" s="51" t="s">
        <v>344</v>
      </c>
      <c r="B332" s="52">
        <v>371</v>
      </c>
      <c r="C332" s="8"/>
      <c r="D332" s="8" t="s">
        <v>7</v>
      </c>
      <c r="F332" s="50" t="s">
        <v>86</v>
      </c>
      <c r="G332" s="56">
        <v>61</v>
      </c>
      <c r="H332"/>
    </row>
    <row r="333" spans="1:8" x14ac:dyDescent="0.2">
      <c r="A333" s="51" t="s">
        <v>345</v>
      </c>
      <c r="B333" s="52">
        <v>259</v>
      </c>
      <c r="C333" s="8"/>
      <c r="D333" s="8" t="s">
        <v>7</v>
      </c>
      <c r="F333" s="50" t="s">
        <v>87</v>
      </c>
      <c r="G333" s="56">
        <v>63</v>
      </c>
      <c r="H333"/>
    </row>
    <row r="334" spans="1:8" x14ac:dyDescent="0.2">
      <c r="A334" s="51" t="s">
        <v>346</v>
      </c>
      <c r="B334" s="52">
        <v>296</v>
      </c>
      <c r="C334" s="8"/>
      <c r="D334" s="8" t="s">
        <v>7</v>
      </c>
      <c r="F334" s="50" t="s">
        <v>88</v>
      </c>
      <c r="G334" s="56">
        <v>65</v>
      </c>
      <c r="H334"/>
    </row>
    <row r="335" spans="1:8" x14ac:dyDescent="0.2">
      <c r="A335" s="51" t="s">
        <v>347</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348</v>
      </c>
      <c r="B341" s="52">
        <v>25</v>
      </c>
      <c r="C341" s="8"/>
      <c r="D341" s="8" t="s">
        <v>7</v>
      </c>
      <c r="H341"/>
    </row>
    <row r="342" spans="1:8" x14ac:dyDescent="0.2">
      <c r="A342" s="51" t="s">
        <v>349</v>
      </c>
      <c r="B342" s="52">
        <v>88</v>
      </c>
      <c r="C342" s="8"/>
      <c r="D342" s="8" t="s">
        <v>7</v>
      </c>
      <c r="H342"/>
    </row>
    <row r="343" spans="1:8" x14ac:dyDescent="0.2">
      <c r="A343" s="51" t="s">
        <v>350</v>
      </c>
      <c r="B343" s="52">
        <v>58</v>
      </c>
      <c r="C343" s="8"/>
      <c r="D343" s="8" t="s">
        <v>7</v>
      </c>
      <c r="H343"/>
    </row>
    <row r="344" spans="1:8" x14ac:dyDescent="0.2">
      <c r="A344" s="51" t="s">
        <v>85</v>
      </c>
      <c r="B344" s="52">
        <v>15</v>
      </c>
      <c r="C344" s="8"/>
      <c r="D344" s="8" t="s">
        <v>7</v>
      </c>
      <c r="H344"/>
    </row>
    <row r="345" spans="1:8" x14ac:dyDescent="0.2">
      <c r="A345" s="51" t="s">
        <v>351</v>
      </c>
      <c r="B345" s="52">
        <v>9</v>
      </c>
      <c r="C345" s="8"/>
      <c r="D345" s="8" t="s">
        <v>7</v>
      </c>
      <c r="H345"/>
    </row>
    <row r="346" spans="1:8" x14ac:dyDescent="0.2">
      <c r="A346" s="51" t="s">
        <v>352</v>
      </c>
      <c r="B346" s="52">
        <v>14</v>
      </c>
      <c r="C346" s="8"/>
      <c r="D346" s="8" t="s">
        <v>7</v>
      </c>
      <c r="H346"/>
    </row>
    <row r="347" spans="1:8" x14ac:dyDescent="0.2">
      <c r="A347" s="51" t="s">
        <v>353</v>
      </c>
      <c r="B347" s="52">
        <v>19</v>
      </c>
      <c r="C347" s="8"/>
      <c r="D347" s="8" t="s">
        <v>7</v>
      </c>
      <c r="H347"/>
    </row>
    <row r="348" spans="1:8" x14ac:dyDescent="0.2">
      <c r="A348" s="51" t="s">
        <v>152</v>
      </c>
      <c r="B348" s="52">
        <v>22</v>
      </c>
      <c r="C348" s="8"/>
      <c r="D348" s="8" t="s">
        <v>7</v>
      </c>
      <c r="H348"/>
    </row>
    <row r="349" spans="1:8" x14ac:dyDescent="0.2">
      <c r="A349" s="51" t="s">
        <v>354</v>
      </c>
      <c r="B349" s="52">
        <v>30</v>
      </c>
      <c r="C349" s="8"/>
      <c r="D349" s="8" t="s">
        <v>7</v>
      </c>
      <c r="H349"/>
    </row>
    <row r="350" spans="1:8" x14ac:dyDescent="0.2">
      <c r="A350" s="51" t="s">
        <v>355</v>
      </c>
      <c r="B350" s="52">
        <v>4</v>
      </c>
      <c r="C350" s="8"/>
      <c r="D350" s="8" t="s">
        <v>7</v>
      </c>
      <c r="H350"/>
    </row>
    <row r="351" spans="1:8" x14ac:dyDescent="0.2">
      <c r="A351" s="51" t="s">
        <v>356</v>
      </c>
      <c r="B351" s="52">
        <v>5</v>
      </c>
      <c r="C351" s="8"/>
      <c r="D351" s="8" t="s">
        <v>7</v>
      </c>
      <c r="H351"/>
    </row>
    <row r="352" spans="1:8" x14ac:dyDescent="0.2">
      <c r="A352" s="51" t="s">
        <v>357</v>
      </c>
      <c r="B352" s="52">
        <v>3</v>
      </c>
      <c r="C352" s="8"/>
      <c r="D352" s="8" t="s">
        <v>7</v>
      </c>
      <c r="H352"/>
    </row>
    <row r="353" spans="1:8" x14ac:dyDescent="0.2">
      <c r="A353" s="51" t="s">
        <v>358</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359</v>
      </c>
      <c r="B356" s="52">
        <v>12</v>
      </c>
      <c r="D356" s="8" t="s">
        <v>7</v>
      </c>
      <c r="H356"/>
    </row>
    <row r="357" spans="1:8" x14ac:dyDescent="0.2">
      <c r="A357" s="51" t="s">
        <v>360</v>
      </c>
      <c r="B357" s="52">
        <v>73</v>
      </c>
      <c r="D357" s="8" t="s">
        <v>7</v>
      </c>
      <c r="H357"/>
    </row>
    <row r="358" spans="1:8" x14ac:dyDescent="0.2">
      <c r="A358" s="51" t="s">
        <v>361</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362</v>
      </c>
      <c r="B362" s="52">
        <v>17</v>
      </c>
      <c r="C362" s="8"/>
      <c r="D362" s="8" t="s">
        <v>7</v>
      </c>
      <c r="H362"/>
    </row>
    <row r="363" spans="1:8" x14ac:dyDescent="0.2">
      <c r="A363" s="51" t="s">
        <v>363</v>
      </c>
      <c r="B363" s="52">
        <v>13</v>
      </c>
      <c r="C363" s="8"/>
      <c r="D363" s="8" t="s">
        <v>7</v>
      </c>
      <c r="H363"/>
    </row>
    <row r="364" spans="1:8" x14ac:dyDescent="0.2">
      <c r="A364" s="51" t="s">
        <v>364</v>
      </c>
      <c r="B364" s="52">
        <v>24</v>
      </c>
      <c r="C364" s="232"/>
      <c r="D364" s="8" t="s">
        <v>7</v>
      </c>
      <c r="H364"/>
    </row>
    <row r="365" spans="1:8" x14ac:dyDescent="0.2">
      <c r="A365" s="51" t="s">
        <v>365</v>
      </c>
      <c r="B365" s="52">
        <v>123</v>
      </c>
      <c r="C365" s="232"/>
      <c r="D365" s="8" t="s">
        <v>7</v>
      </c>
      <c r="H365"/>
    </row>
    <row r="366" spans="1:8" x14ac:dyDescent="0.2">
      <c r="A366" s="51" t="s">
        <v>366</v>
      </c>
      <c r="B366" s="52">
        <v>40</v>
      </c>
      <c r="C366" s="232"/>
      <c r="D366" s="8" t="s">
        <v>7</v>
      </c>
      <c r="H366"/>
    </row>
    <row r="367" spans="1:8" x14ac:dyDescent="0.2">
      <c r="A367" s="51" t="s">
        <v>90</v>
      </c>
      <c r="B367" s="52">
        <v>77</v>
      </c>
      <c r="C367" s="232"/>
      <c r="D367" s="8" t="s">
        <v>7</v>
      </c>
      <c r="H367"/>
    </row>
    <row r="368" spans="1:8" x14ac:dyDescent="0.2">
      <c r="A368" s="51" t="s">
        <v>367</v>
      </c>
      <c r="B368" s="52">
        <v>80</v>
      </c>
      <c r="C368" s="232"/>
      <c r="D368" s="8" t="s">
        <v>7</v>
      </c>
      <c r="H368"/>
    </row>
    <row r="369" spans="1:8" x14ac:dyDescent="0.2">
      <c r="A369" s="51" t="s">
        <v>368</v>
      </c>
      <c r="B369" s="52">
        <v>80</v>
      </c>
      <c r="C369" s="232"/>
      <c r="D369" s="8" t="s">
        <v>7</v>
      </c>
      <c r="H369"/>
    </row>
    <row r="370" spans="1:8" x14ac:dyDescent="0.2">
      <c r="A370" s="51" t="s">
        <v>156</v>
      </c>
      <c r="B370" s="52">
        <v>15</v>
      </c>
      <c r="C370" s="232"/>
      <c r="D370" s="8" t="s">
        <v>7</v>
      </c>
      <c r="H370"/>
    </row>
    <row r="371" spans="1:8" x14ac:dyDescent="0.2">
      <c r="A371" s="51" t="s">
        <v>369</v>
      </c>
      <c r="B371" s="52">
        <v>937</v>
      </c>
      <c r="C371" s="232"/>
      <c r="D371" s="8" t="s">
        <v>64</v>
      </c>
      <c r="H371"/>
    </row>
    <row r="372" spans="1:8" x14ac:dyDescent="0.2">
      <c r="A372" s="51" t="s">
        <v>370</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0.161</v>
      </c>
      <c r="C375" s="367"/>
      <c r="D375" s="368" t="s">
        <v>32</v>
      </c>
      <c r="E375"/>
      <c r="H375"/>
    </row>
    <row r="376" spans="1:8" x14ac:dyDescent="0.2">
      <c r="A376" s="369" t="s">
        <v>277</v>
      </c>
      <c r="B376" s="373"/>
      <c r="C376" s="370">
        <v>9.67</v>
      </c>
      <c r="D376" s="371" t="s">
        <v>50</v>
      </c>
      <c r="E376"/>
      <c r="H376"/>
    </row>
    <row r="377" spans="1:8" x14ac:dyDescent="0.2">
      <c r="A377" s="365" t="s">
        <v>278</v>
      </c>
      <c r="B377" s="366">
        <v>0.127</v>
      </c>
      <c r="C377" s="372"/>
      <c r="D377" s="368" t="s">
        <v>32</v>
      </c>
      <c r="E377"/>
      <c r="F377"/>
      <c r="G377"/>
      <c r="H377"/>
    </row>
    <row r="378" spans="1:8" x14ac:dyDescent="0.2">
      <c r="A378" s="369" t="s">
        <v>279</v>
      </c>
      <c r="B378" s="373"/>
      <c r="C378" s="370">
        <v>8.43</v>
      </c>
      <c r="D378" s="371" t="s">
        <v>50</v>
      </c>
      <c r="E378"/>
      <c r="F378"/>
      <c r="G378"/>
      <c r="H378"/>
    </row>
    <row r="379" spans="1:8" x14ac:dyDescent="0.2">
      <c r="A379" s="365" t="s">
        <v>280</v>
      </c>
      <c r="B379" s="366">
        <v>0.11799999999999999</v>
      </c>
      <c r="C379" s="372"/>
      <c r="D379" s="368" t="s">
        <v>32</v>
      </c>
      <c r="E379"/>
      <c r="F379"/>
      <c r="G379"/>
      <c r="H379"/>
    </row>
    <row r="380" spans="1:8" x14ac:dyDescent="0.2">
      <c r="A380" s="369" t="s">
        <v>281</v>
      </c>
      <c r="B380" s="373"/>
      <c r="C380" s="370">
        <v>7.23</v>
      </c>
      <c r="D380" s="371" t="s">
        <v>50</v>
      </c>
      <c r="E380"/>
      <c r="F380"/>
      <c r="G380"/>
      <c r="H380"/>
    </row>
    <row r="381" spans="1:8" x14ac:dyDescent="0.2">
      <c r="A381" s="365" t="s">
        <v>283</v>
      </c>
      <c r="B381" s="366">
        <v>0.29099999999999998</v>
      </c>
      <c r="C381" s="372"/>
      <c r="D381" s="368" t="s">
        <v>32</v>
      </c>
      <c r="E381"/>
      <c r="F381"/>
      <c r="G381"/>
      <c r="H381"/>
    </row>
    <row r="382" spans="1:8" x14ac:dyDescent="0.2">
      <c r="A382" s="369" t="s">
        <v>284</v>
      </c>
      <c r="B382" s="373"/>
      <c r="C382" s="370">
        <v>8.57</v>
      </c>
      <c r="D382" s="371" t="s">
        <v>50</v>
      </c>
      <c r="E382"/>
      <c r="F382"/>
      <c r="G382"/>
      <c r="H382"/>
    </row>
    <row r="383" spans="1:8" x14ac:dyDescent="0.2">
      <c r="A383" s="365" t="s">
        <v>287</v>
      </c>
      <c r="B383" s="366">
        <v>0.20499999999999999</v>
      </c>
      <c r="C383" s="374"/>
      <c r="D383" s="368" t="s">
        <v>32</v>
      </c>
      <c r="E383"/>
      <c r="F383"/>
      <c r="G383"/>
      <c r="H383"/>
    </row>
    <row r="384" spans="1:8" x14ac:dyDescent="0.2">
      <c r="A384" s="369" t="s">
        <v>288</v>
      </c>
      <c r="B384" s="373"/>
      <c r="C384" s="375">
        <v>10.47</v>
      </c>
      <c r="D384" s="371" t="s">
        <v>50</v>
      </c>
      <c r="E384"/>
      <c r="F384"/>
      <c r="G384"/>
      <c r="H384"/>
    </row>
    <row r="385" spans="1:10" x14ac:dyDescent="0.2">
      <c r="A385" s="365" t="s">
        <v>289</v>
      </c>
      <c r="B385" s="366">
        <v>0.19800000000000001</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0.151</v>
      </c>
      <c r="C387" s="376"/>
      <c r="D387" s="368" t="s">
        <v>32</v>
      </c>
      <c r="E387"/>
      <c r="F387"/>
      <c r="G387"/>
      <c r="H387"/>
      <c r="J387" s="379"/>
    </row>
    <row r="388" spans="1:10" x14ac:dyDescent="0.2">
      <c r="A388" s="369" t="s">
        <v>292</v>
      </c>
      <c r="B388" s="378"/>
      <c r="C388" s="375">
        <v>8.5</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8.67</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6.7</v>
      </c>
      <c r="D392" s="371" t="s">
        <v>50</v>
      </c>
      <c r="E392"/>
      <c r="F392"/>
      <c r="G392"/>
      <c r="H392"/>
      <c r="J392" s="379"/>
    </row>
    <row r="393" spans="1:10" x14ac:dyDescent="0.2">
      <c r="A393" s="365" t="s">
        <v>297</v>
      </c>
      <c r="B393" s="377">
        <v>0.24</v>
      </c>
      <c r="C393" s="376"/>
      <c r="D393" s="368" t="s">
        <v>32</v>
      </c>
      <c r="E393"/>
      <c r="F393"/>
      <c r="G393"/>
      <c r="H393"/>
    </row>
    <row r="394" spans="1:10" x14ac:dyDescent="0.2">
      <c r="A394" s="380" t="s">
        <v>298</v>
      </c>
      <c r="B394" s="378"/>
      <c r="C394" s="381">
        <v>8.6</v>
      </c>
      <c r="D394" s="371" t="s">
        <v>50</v>
      </c>
      <c r="E394"/>
      <c r="F394"/>
      <c r="G394"/>
      <c r="H394"/>
    </row>
    <row r="395" spans="1:10" x14ac:dyDescent="0.2">
      <c r="A395" s="365" t="s">
        <v>299</v>
      </c>
      <c r="B395" s="366">
        <v>0.255</v>
      </c>
      <c r="C395" s="376"/>
      <c r="D395" s="368" t="s">
        <v>32</v>
      </c>
      <c r="E395"/>
      <c r="F395"/>
      <c r="G395"/>
      <c r="H395"/>
    </row>
    <row r="396" spans="1:10" x14ac:dyDescent="0.2">
      <c r="A396" s="369" t="s">
        <v>300</v>
      </c>
      <c r="B396" s="373"/>
      <c r="C396" s="375">
        <v>6.87</v>
      </c>
      <c r="D396" s="371" t="s">
        <v>50</v>
      </c>
      <c r="E396"/>
      <c r="F396"/>
      <c r="G396"/>
      <c r="H396"/>
    </row>
    <row r="397" spans="1:10" x14ac:dyDescent="0.2">
      <c r="A397" s="382" t="s">
        <v>301</v>
      </c>
      <c r="B397" s="377">
        <v>0.28499999999999998</v>
      </c>
      <c r="C397" s="383"/>
      <c r="D397" s="368" t="s">
        <v>32</v>
      </c>
      <c r="E397"/>
      <c r="F397"/>
      <c r="G397"/>
      <c r="H397"/>
    </row>
    <row r="398" spans="1:10" x14ac:dyDescent="0.2">
      <c r="A398" s="380" t="s">
        <v>302</v>
      </c>
      <c r="B398" s="378"/>
      <c r="C398" s="381">
        <v>8.17</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v>
      </c>
      <c r="D400" s="371" t="s">
        <v>50</v>
      </c>
      <c r="E400"/>
      <c r="F400"/>
      <c r="G400"/>
      <c r="H400"/>
    </row>
    <row r="401" spans="1:8" x14ac:dyDescent="0.2">
      <c r="A401" s="382" t="s">
        <v>305</v>
      </c>
      <c r="B401" s="377">
        <v>0.24099999999999999</v>
      </c>
      <c r="C401" s="383"/>
      <c r="D401" s="368" t="s">
        <v>32</v>
      </c>
      <c r="E401"/>
      <c r="F401"/>
      <c r="G401"/>
      <c r="H401"/>
    </row>
    <row r="402" spans="1:8" x14ac:dyDescent="0.2">
      <c r="A402" s="380" t="s">
        <v>306</v>
      </c>
      <c r="B402" s="378"/>
      <c r="C402" s="381">
        <v>5.5</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7.2</v>
      </c>
      <c r="D404" s="371" t="s">
        <v>50</v>
      </c>
      <c r="E404"/>
      <c r="F404"/>
      <c r="G404"/>
      <c r="H404"/>
    </row>
    <row r="405" spans="1:8" x14ac:dyDescent="0.2">
      <c r="A405" s="382" t="s">
        <v>309</v>
      </c>
      <c r="B405" s="377">
        <v>0.314</v>
      </c>
      <c r="C405" s="383"/>
      <c r="D405" s="368" t="s">
        <v>32</v>
      </c>
      <c r="E405"/>
      <c r="F405"/>
      <c r="G405"/>
      <c r="H405"/>
    </row>
    <row r="406" spans="1:8" x14ac:dyDescent="0.2">
      <c r="A406" s="380" t="s">
        <v>310</v>
      </c>
      <c r="B406" s="378"/>
      <c r="C406" s="381">
        <v>7.47</v>
      </c>
      <c r="D406" s="384" t="s">
        <v>50</v>
      </c>
      <c r="E406"/>
      <c r="F406"/>
      <c r="G406"/>
      <c r="H406"/>
    </row>
    <row r="407" spans="1:8" x14ac:dyDescent="0.2">
      <c r="A407"/>
    </row>
    <row r="408" spans="1:8" x14ac:dyDescent="0.2">
      <c r="A408"/>
    </row>
    <row r="409" spans="1:8" x14ac:dyDescent="0.2">
      <c r="A409"/>
    </row>
  </sheetData>
  <mergeCells count="2">
    <mergeCell ref="G4:I4"/>
    <mergeCell ref="D4:F4"/>
  </mergeCells>
  <phoneticPr fontId="0" type="noConversion"/>
  <dataValidations xWindow="255" yWindow="271" count="6">
    <dataValidation type="list" allowBlank="1" showInputMessage="1" showErrorMessage="1" prompt="click on arrow for a drop down list" sqref="A68:A72" xr:uid="{C4EA072A-E476-4AC0-8232-65612AF96C09}">
      <formula1>$A$322:$A$326</formula1>
    </dataValidation>
    <dataValidation type="list" allowBlank="1" showInputMessage="1" showErrorMessage="1" prompt="click on arrow for a drop down list" sqref="A58:A62" xr:uid="{6B20CC57-8790-42D0-AB1F-1A7D45E8C55C}">
      <formula1>$A$298:$A$319</formula1>
    </dataValidation>
    <dataValidation type="list" allowBlank="1" showInputMessage="1" showErrorMessage="1" prompt="click on arrow for a drop down list" sqref="A48:A52" xr:uid="{055E81C8-687C-4384-880A-B349509F2F28}">
      <formula1>$A281:$A$297</formula1>
    </dataValidation>
    <dataValidation type="list" allowBlank="1" showInputMessage="1" showErrorMessage="1" prompt="click on arrow for a drop down list" sqref="A78:A82" xr:uid="{9FAC90CE-1571-458A-A9A6-24A7EBF28146}">
      <formula1>$A$330:$A$372</formula1>
    </dataValidation>
    <dataValidation type="list" allowBlank="1" showInputMessage="1" showErrorMessage="1" sqref="A95:A100" xr:uid="{90543926-1D3F-48C2-9743-77A0C2D88E39}">
      <formula1>$A$375:$A$406</formula1>
    </dataValidation>
    <dataValidation type="list" allowBlank="1" showInputMessage="1" showErrorMessage="1" prompt="Click on arrow for a drop down list" sqref="E7:E42" xr:uid="{2581EF30-987C-4511-9A71-49110280373D}">
      <formula1>$F$281:$F$335</formula1>
    </dataValidation>
  </dataValidations>
  <pageMargins left="0.7" right="0.45" top="0.75" bottom="0.75" header="0.3" footer="0.3"/>
  <pageSetup scale="80"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08"/>
  <sheetViews>
    <sheetView showGridLines="0" workbookViewId="0">
      <selection activeCell="G4" sqref="G4:I4"/>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570312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'day8'!B4+1</f>
        <v>44113</v>
      </c>
      <c r="C4" s="172"/>
      <c r="D4" s="479" t="s">
        <v>53</v>
      </c>
      <c r="E4" s="479"/>
      <c r="F4" s="479"/>
      <c r="G4" s="477"/>
      <c r="H4" s="477"/>
      <c r="I4" s="478"/>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343</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350</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363</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365</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369</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44327.488727777774</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340</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341</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342</v>
      </c>
      <c r="B330" s="52">
        <v>136</v>
      </c>
      <c r="C330" s="8"/>
      <c r="D330" s="8" t="s">
        <v>7</v>
      </c>
      <c r="F330" s="50" t="s">
        <v>83</v>
      </c>
      <c r="G330" s="56">
        <v>57</v>
      </c>
      <c r="H330"/>
    </row>
    <row r="331" spans="1:8" x14ac:dyDescent="0.2">
      <c r="A331" s="51" t="s">
        <v>343</v>
      </c>
      <c r="B331" s="52">
        <v>149</v>
      </c>
      <c r="C331" s="8"/>
      <c r="D331" s="8" t="s">
        <v>7</v>
      </c>
      <c r="F331" s="50" t="s">
        <v>84</v>
      </c>
      <c r="G331" s="56">
        <v>59</v>
      </c>
      <c r="H331"/>
    </row>
    <row r="332" spans="1:8" x14ac:dyDescent="0.2">
      <c r="A332" s="51" t="s">
        <v>344</v>
      </c>
      <c r="B332" s="52">
        <v>371</v>
      </c>
      <c r="C332" s="8"/>
      <c r="D332" s="8" t="s">
        <v>7</v>
      </c>
      <c r="F332" s="50" t="s">
        <v>86</v>
      </c>
      <c r="G332" s="56">
        <v>61</v>
      </c>
      <c r="H332"/>
    </row>
    <row r="333" spans="1:8" x14ac:dyDescent="0.2">
      <c r="A333" s="51" t="s">
        <v>345</v>
      </c>
      <c r="B333" s="52">
        <v>259</v>
      </c>
      <c r="C333" s="8"/>
      <c r="D333" s="8" t="s">
        <v>7</v>
      </c>
      <c r="F333" s="50" t="s">
        <v>87</v>
      </c>
      <c r="G333" s="56">
        <v>63</v>
      </c>
      <c r="H333"/>
    </row>
    <row r="334" spans="1:8" x14ac:dyDescent="0.2">
      <c r="A334" s="51" t="s">
        <v>346</v>
      </c>
      <c r="B334" s="52">
        <v>296</v>
      </c>
      <c r="C334" s="8"/>
      <c r="D334" s="8" t="s">
        <v>7</v>
      </c>
      <c r="F334" s="50" t="s">
        <v>88</v>
      </c>
      <c r="G334" s="56">
        <v>65</v>
      </c>
      <c r="H334"/>
    </row>
    <row r="335" spans="1:8" x14ac:dyDescent="0.2">
      <c r="A335" s="51" t="s">
        <v>347</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348</v>
      </c>
      <c r="B341" s="52">
        <v>25</v>
      </c>
      <c r="C341" s="8"/>
      <c r="D341" s="8" t="s">
        <v>7</v>
      </c>
      <c r="H341"/>
    </row>
    <row r="342" spans="1:8" x14ac:dyDescent="0.2">
      <c r="A342" s="51" t="s">
        <v>349</v>
      </c>
      <c r="B342" s="52">
        <v>88</v>
      </c>
      <c r="C342" s="8"/>
      <c r="D342" s="8" t="s">
        <v>7</v>
      </c>
      <c r="H342"/>
    </row>
    <row r="343" spans="1:8" x14ac:dyDescent="0.2">
      <c r="A343" s="51" t="s">
        <v>350</v>
      </c>
      <c r="B343" s="52">
        <v>58</v>
      </c>
      <c r="C343" s="8"/>
      <c r="D343" s="8" t="s">
        <v>7</v>
      </c>
      <c r="H343"/>
    </row>
    <row r="344" spans="1:8" x14ac:dyDescent="0.2">
      <c r="A344" s="51" t="s">
        <v>85</v>
      </c>
      <c r="B344" s="52">
        <v>15</v>
      </c>
      <c r="C344" s="8"/>
      <c r="D344" s="8" t="s">
        <v>7</v>
      </c>
      <c r="H344"/>
    </row>
    <row r="345" spans="1:8" x14ac:dyDescent="0.2">
      <c r="A345" s="51" t="s">
        <v>351</v>
      </c>
      <c r="B345" s="52">
        <v>9</v>
      </c>
      <c r="C345" s="8"/>
      <c r="D345" s="8" t="s">
        <v>7</v>
      </c>
      <c r="H345"/>
    </row>
    <row r="346" spans="1:8" x14ac:dyDescent="0.2">
      <c r="A346" s="51" t="s">
        <v>352</v>
      </c>
      <c r="B346" s="52">
        <v>14</v>
      </c>
      <c r="C346" s="8"/>
      <c r="D346" s="8" t="s">
        <v>7</v>
      </c>
      <c r="H346"/>
    </row>
    <row r="347" spans="1:8" x14ac:dyDescent="0.2">
      <c r="A347" s="51" t="s">
        <v>353</v>
      </c>
      <c r="B347" s="52">
        <v>19</v>
      </c>
      <c r="C347" s="8"/>
      <c r="D347" s="8" t="s">
        <v>7</v>
      </c>
      <c r="H347"/>
    </row>
    <row r="348" spans="1:8" x14ac:dyDescent="0.2">
      <c r="A348" s="51" t="s">
        <v>152</v>
      </c>
      <c r="B348" s="52">
        <v>22</v>
      </c>
      <c r="C348" s="8"/>
      <c r="D348" s="8" t="s">
        <v>7</v>
      </c>
      <c r="H348"/>
    </row>
    <row r="349" spans="1:8" x14ac:dyDescent="0.2">
      <c r="A349" s="51" t="s">
        <v>354</v>
      </c>
      <c r="B349" s="52">
        <v>30</v>
      </c>
      <c r="C349" s="8"/>
      <c r="D349" s="8" t="s">
        <v>7</v>
      </c>
      <c r="H349"/>
    </row>
    <row r="350" spans="1:8" x14ac:dyDescent="0.2">
      <c r="A350" s="51" t="s">
        <v>355</v>
      </c>
      <c r="B350" s="52">
        <v>4</v>
      </c>
      <c r="C350" s="8"/>
      <c r="D350" s="8" t="s">
        <v>7</v>
      </c>
      <c r="H350"/>
    </row>
    <row r="351" spans="1:8" x14ac:dyDescent="0.2">
      <c r="A351" s="51" t="s">
        <v>356</v>
      </c>
      <c r="B351" s="52">
        <v>5</v>
      </c>
      <c r="C351" s="8"/>
      <c r="D351" s="8" t="s">
        <v>7</v>
      </c>
      <c r="H351"/>
    </row>
    <row r="352" spans="1:8" x14ac:dyDescent="0.2">
      <c r="A352" s="51" t="s">
        <v>357</v>
      </c>
      <c r="B352" s="52">
        <v>3</v>
      </c>
      <c r="C352" s="8"/>
      <c r="D352" s="8" t="s">
        <v>7</v>
      </c>
      <c r="H352"/>
    </row>
    <row r="353" spans="1:8" x14ac:dyDescent="0.2">
      <c r="A353" s="51" t="s">
        <v>358</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359</v>
      </c>
      <c r="B356" s="52">
        <v>12</v>
      </c>
      <c r="D356" s="8" t="s">
        <v>7</v>
      </c>
      <c r="H356"/>
    </row>
    <row r="357" spans="1:8" x14ac:dyDescent="0.2">
      <c r="A357" s="51" t="s">
        <v>360</v>
      </c>
      <c r="B357" s="52">
        <v>73</v>
      </c>
      <c r="D357" s="8" t="s">
        <v>7</v>
      </c>
      <c r="H357"/>
    </row>
    <row r="358" spans="1:8" x14ac:dyDescent="0.2">
      <c r="A358" s="51" t="s">
        <v>361</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362</v>
      </c>
      <c r="B362" s="52">
        <v>17</v>
      </c>
      <c r="C362" s="8"/>
      <c r="D362" s="8" t="s">
        <v>7</v>
      </c>
      <c r="H362"/>
    </row>
    <row r="363" spans="1:8" x14ac:dyDescent="0.2">
      <c r="A363" s="51" t="s">
        <v>363</v>
      </c>
      <c r="B363" s="52">
        <v>13</v>
      </c>
      <c r="C363" s="8"/>
      <c r="D363" s="8" t="s">
        <v>7</v>
      </c>
      <c r="H363"/>
    </row>
    <row r="364" spans="1:8" x14ac:dyDescent="0.2">
      <c r="A364" s="51" t="s">
        <v>364</v>
      </c>
      <c r="B364" s="52">
        <v>24</v>
      </c>
      <c r="C364" s="232"/>
      <c r="D364" s="8" t="s">
        <v>7</v>
      </c>
      <c r="H364"/>
    </row>
    <row r="365" spans="1:8" x14ac:dyDescent="0.2">
      <c r="A365" s="51" t="s">
        <v>365</v>
      </c>
      <c r="B365" s="52">
        <v>123</v>
      </c>
      <c r="C365" s="232"/>
      <c r="D365" s="8" t="s">
        <v>7</v>
      </c>
      <c r="H365"/>
    </row>
    <row r="366" spans="1:8" x14ac:dyDescent="0.2">
      <c r="A366" s="51" t="s">
        <v>366</v>
      </c>
      <c r="B366" s="52">
        <v>40</v>
      </c>
      <c r="C366" s="232"/>
      <c r="D366" s="8" t="s">
        <v>7</v>
      </c>
      <c r="H366"/>
    </row>
    <row r="367" spans="1:8" x14ac:dyDescent="0.2">
      <c r="A367" s="51" t="s">
        <v>90</v>
      </c>
      <c r="B367" s="52">
        <v>77</v>
      </c>
      <c r="C367" s="232"/>
      <c r="D367" s="8" t="s">
        <v>7</v>
      </c>
      <c r="H367"/>
    </row>
    <row r="368" spans="1:8" x14ac:dyDescent="0.2">
      <c r="A368" s="51" t="s">
        <v>367</v>
      </c>
      <c r="B368" s="52">
        <v>80</v>
      </c>
      <c r="C368" s="232"/>
      <c r="D368" s="8" t="s">
        <v>7</v>
      </c>
      <c r="H368"/>
    </row>
    <row r="369" spans="1:8" x14ac:dyDescent="0.2">
      <c r="A369" s="51" t="s">
        <v>368</v>
      </c>
      <c r="B369" s="52">
        <v>80</v>
      </c>
      <c r="C369" s="232"/>
      <c r="D369" s="8" t="s">
        <v>7</v>
      </c>
      <c r="H369"/>
    </row>
    <row r="370" spans="1:8" x14ac:dyDescent="0.2">
      <c r="A370" s="51" t="s">
        <v>156</v>
      </c>
      <c r="B370" s="52">
        <v>15</v>
      </c>
      <c r="C370" s="232"/>
      <c r="D370" s="8" t="s">
        <v>7</v>
      </c>
      <c r="H370"/>
    </row>
    <row r="371" spans="1:8" x14ac:dyDescent="0.2">
      <c r="A371" s="51" t="s">
        <v>369</v>
      </c>
      <c r="B371" s="52">
        <v>937</v>
      </c>
      <c r="C371" s="232"/>
      <c r="D371" s="8" t="s">
        <v>64</v>
      </c>
      <c r="H371"/>
    </row>
    <row r="372" spans="1:8" x14ac:dyDescent="0.2">
      <c r="A372" s="51" t="s">
        <v>370</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0.161</v>
      </c>
      <c r="C375" s="367"/>
      <c r="D375" s="368" t="s">
        <v>32</v>
      </c>
      <c r="E375"/>
      <c r="H375"/>
    </row>
    <row r="376" spans="1:8" x14ac:dyDescent="0.2">
      <c r="A376" s="369" t="s">
        <v>277</v>
      </c>
      <c r="B376" s="373"/>
      <c r="C376" s="370">
        <v>9.67</v>
      </c>
      <c r="D376" s="371" t="s">
        <v>50</v>
      </c>
      <c r="E376"/>
      <c r="H376"/>
    </row>
    <row r="377" spans="1:8" x14ac:dyDescent="0.2">
      <c r="A377" s="365" t="s">
        <v>278</v>
      </c>
      <c r="B377" s="366">
        <v>0.127</v>
      </c>
      <c r="C377" s="372"/>
      <c r="D377" s="368" t="s">
        <v>32</v>
      </c>
      <c r="E377"/>
      <c r="F377"/>
      <c r="G377"/>
      <c r="H377"/>
    </row>
    <row r="378" spans="1:8" x14ac:dyDescent="0.2">
      <c r="A378" s="369" t="s">
        <v>279</v>
      </c>
      <c r="B378" s="373"/>
      <c r="C378" s="370">
        <v>8.43</v>
      </c>
      <c r="D378" s="371" t="s">
        <v>50</v>
      </c>
      <c r="E378"/>
      <c r="F378"/>
      <c r="G378"/>
      <c r="H378"/>
    </row>
    <row r="379" spans="1:8" x14ac:dyDescent="0.2">
      <c r="A379" s="365" t="s">
        <v>280</v>
      </c>
      <c r="B379" s="366">
        <v>0.11799999999999999</v>
      </c>
      <c r="C379" s="372"/>
      <c r="D379" s="368" t="s">
        <v>32</v>
      </c>
      <c r="E379"/>
      <c r="F379"/>
      <c r="G379"/>
      <c r="H379"/>
    </row>
    <row r="380" spans="1:8" x14ac:dyDescent="0.2">
      <c r="A380" s="369" t="s">
        <v>281</v>
      </c>
      <c r="B380" s="373"/>
      <c r="C380" s="370">
        <v>7.23</v>
      </c>
      <c r="D380" s="371" t="s">
        <v>50</v>
      </c>
      <c r="E380"/>
      <c r="F380"/>
      <c r="G380"/>
      <c r="H380"/>
    </row>
    <row r="381" spans="1:8" x14ac:dyDescent="0.2">
      <c r="A381" s="365" t="s">
        <v>283</v>
      </c>
      <c r="B381" s="366">
        <v>0.29099999999999998</v>
      </c>
      <c r="C381" s="372"/>
      <c r="D381" s="368" t="s">
        <v>32</v>
      </c>
      <c r="E381"/>
      <c r="F381"/>
      <c r="G381"/>
      <c r="H381"/>
    </row>
    <row r="382" spans="1:8" x14ac:dyDescent="0.2">
      <c r="A382" s="369" t="s">
        <v>284</v>
      </c>
      <c r="B382" s="373"/>
      <c r="C382" s="370">
        <v>8.57</v>
      </c>
      <c r="D382" s="371" t="s">
        <v>50</v>
      </c>
      <c r="E382"/>
      <c r="F382"/>
      <c r="G382"/>
      <c r="H382"/>
    </row>
    <row r="383" spans="1:8" x14ac:dyDescent="0.2">
      <c r="A383" s="365" t="s">
        <v>287</v>
      </c>
      <c r="B383" s="366">
        <v>0.20499999999999999</v>
      </c>
      <c r="C383" s="374"/>
      <c r="D383" s="368" t="s">
        <v>32</v>
      </c>
      <c r="E383"/>
      <c r="F383"/>
      <c r="G383"/>
      <c r="H383"/>
    </row>
    <row r="384" spans="1:8" x14ac:dyDescent="0.2">
      <c r="A384" s="369" t="s">
        <v>288</v>
      </c>
      <c r="B384" s="373"/>
      <c r="C384" s="375">
        <v>10.47</v>
      </c>
      <c r="D384" s="371" t="s">
        <v>50</v>
      </c>
      <c r="E384"/>
      <c r="F384"/>
      <c r="G384"/>
      <c r="H384"/>
    </row>
    <row r="385" spans="1:10" x14ac:dyDescent="0.2">
      <c r="A385" s="365" t="s">
        <v>289</v>
      </c>
      <c r="B385" s="366">
        <v>0.19800000000000001</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0.151</v>
      </c>
      <c r="C387" s="376"/>
      <c r="D387" s="368" t="s">
        <v>32</v>
      </c>
      <c r="E387"/>
      <c r="F387"/>
      <c r="G387"/>
      <c r="H387"/>
      <c r="J387" s="379"/>
    </row>
    <row r="388" spans="1:10" x14ac:dyDescent="0.2">
      <c r="A388" s="369" t="s">
        <v>292</v>
      </c>
      <c r="B388" s="378"/>
      <c r="C388" s="375">
        <v>8.5</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8.67</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6.7</v>
      </c>
      <c r="D392" s="371" t="s">
        <v>50</v>
      </c>
      <c r="E392"/>
      <c r="F392"/>
      <c r="G392"/>
      <c r="H392"/>
      <c r="J392" s="379"/>
    </row>
    <row r="393" spans="1:10" x14ac:dyDescent="0.2">
      <c r="A393" s="365" t="s">
        <v>297</v>
      </c>
      <c r="B393" s="377">
        <v>0.24</v>
      </c>
      <c r="C393" s="376"/>
      <c r="D393" s="368" t="s">
        <v>32</v>
      </c>
      <c r="E393"/>
      <c r="F393"/>
      <c r="G393"/>
      <c r="H393"/>
    </row>
    <row r="394" spans="1:10" x14ac:dyDescent="0.2">
      <c r="A394" s="380" t="s">
        <v>298</v>
      </c>
      <c r="B394" s="378"/>
      <c r="C394" s="381">
        <v>8.6</v>
      </c>
      <c r="D394" s="371" t="s">
        <v>50</v>
      </c>
      <c r="E394"/>
      <c r="F394"/>
      <c r="G394"/>
      <c r="H394"/>
    </row>
    <row r="395" spans="1:10" x14ac:dyDescent="0.2">
      <c r="A395" s="365" t="s">
        <v>299</v>
      </c>
      <c r="B395" s="366">
        <v>0.255</v>
      </c>
      <c r="C395" s="376"/>
      <c r="D395" s="368" t="s">
        <v>32</v>
      </c>
      <c r="E395"/>
      <c r="F395"/>
      <c r="G395"/>
      <c r="H395"/>
    </row>
    <row r="396" spans="1:10" x14ac:dyDescent="0.2">
      <c r="A396" s="369" t="s">
        <v>300</v>
      </c>
      <c r="B396" s="373"/>
      <c r="C396" s="375">
        <v>6.87</v>
      </c>
      <c r="D396" s="371" t="s">
        <v>50</v>
      </c>
      <c r="E396"/>
      <c r="F396"/>
      <c r="G396"/>
      <c r="H396"/>
    </row>
    <row r="397" spans="1:10" x14ac:dyDescent="0.2">
      <c r="A397" s="382" t="s">
        <v>301</v>
      </c>
      <c r="B397" s="377">
        <v>0.28499999999999998</v>
      </c>
      <c r="C397" s="383"/>
      <c r="D397" s="368" t="s">
        <v>32</v>
      </c>
      <c r="E397"/>
      <c r="F397"/>
      <c r="G397"/>
      <c r="H397"/>
    </row>
    <row r="398" spans="1:10" x14ac:dyDescent="0.2">
      <c r="A398" s="380" t="s">
        <v>302</v>
      </c>
      <c r="B398" s="378"/>
      <c r="C398" s="381">
        <v>8.17</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v>
      </c>
      <c r="D400" s="371" t="s">
        <v>50</v>
      </c>
      <c r="E400"/>
      <c r="F400"/>
      <c r="G400"/>
      <c r="H400"/>
    </row>
    <row r="401" spans="1:8" x14ac:dyDescent="0.2">
      <c r="A401" s="382" t="s">
        <v>305</v>
      </c>
      <c r="B401" s="377">
        <v>0.24099999999999999</v>
      </c>
      <c r="C401" s="383"/>
      <c r="D401" s="368" t="s">
        <v>32</v>
      </c>
      <c r="E401"/>
      <c r="F401"/>
      <c r="G401"/>
      <c r="H401"/>
    </row>
    <row r="402" spans="1:8" x14ac:dyDescent="0.2">
      <c r="A402" s="380" t="s">
        <v>306</v>
      </c>
      <c r="B402" s="378"/>
      <c r="C402" s="381">
        <v>5.5</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7.2</v>
      </c>
      <c r="D404" s="371" t="s">
        <v>50</v>
      </c>
      <c r="E404"/>
      <c r="F404"/>
      <c r="G404"/>
      <c r="H404"/>
    </row>
    <row r="405" spans="1:8" x14ac:dyDescent="0.2">
      <c r="A405" s="382" t="s">
        <v>309</v>
      </c>
      <c r="B405" s="377">
        <v>0.314</v>
      </c>
      <c r="C405" s="383"/>
      <c r="D405" s="368" t="s">
        <v>32</v>
      </c>
      <c r="E405"/>
      <c r="F405"/>
      <c r="G405"/>
      <c r="H405"/>
    </row>
    <row r="406" spans="1:8" x14ac:dyDescent="0.2">
      <c r="A406" s="380" t="s">
        <v>310</v>
      </c>
      <c r="B406" s="378"/>
      <c r="C406" s="381">
        <v>7.47</v>
      </c>
      <c r="D406" s="384" t="s">
        <v>50</v>
      </c>
      <c r="E406"/>
      <c r="F406"/>
      <c r="G406"/>
      <c r="H406"/>
    </row>
    <row r="407" spans="1:8" x14ac:dyDescent="0.2">
      <c r="A407"/>
    </row>
    <row r="408" spans="1:8" x14ac:dyDescent="0.2">
      <c r="A408"/>
    </row>
  </sheetData>
  <mergeCells count="2">
    <mergeCell ref="G4:I4"/>
    <mergeCell ref="D4:F4"/>
  </mergeCells>
  <phoneticPr fontId="0" type="noConversion"/>
  <dataValidations count="6">
    <dataValidation type="list" allowBlank="1" showInputMessage="1" showErrorMessage="1" prompt="click on arrow for a drop down list" sqref="A68:A72" xr:uid="{C54015C8-2881-4190-846E-162403D8CD01}">
      <formula1>$A$322:$A$326</formula1>
    </dataValidation>
    <dataValidation type="list" allowBlank="1" showInputMessage="1" showErrorMessage="1" prompt="click on arrow for a drop down list" sqref="A58:A62" xr:uid="{5873FA92-01AE-4538-9F75-24A498B29D8B}">
      <formula1>$A$298:$A$319</formula1>
    </dataValidation>
    <dataValidation type="list" allowBlank="1" showInputMessage="1" showErrorMessage="1" prompt="click on arrow for a drop down list" sqref="A48:A52" xr:uid="{6D10FEBF-1D46-4737-B884-E8123E7EF4D0}">
      <formula1>$A281:$A$297</formula1>
    </dataValidation>
    <dataValidation type="list" allowBlank="1" showInputMessage="1" showErrorMessage="1" prompt="click on arrow for a drop down list" sqref="A78:A82" xr:uid="{2A157E2E-4537-4D5E-97CB-18294FC37306}">
      <formula1>$A$330:$A$372</formula1>
    </dataValidation>
    <dataValidation type="list" allowBlank="1" showInputMessage="1" showErrorMessage="1" sqref="A95:A100" xr:uid="{16589204-C2B2-45B3-BF96-7847B66C34EA}">
      <formula1>$A$375:$A$406</formula1>
    </dataValidation>
    <dataValidation type="list" allowBlank="1" showInputMessage="1" showErrorMessage="1" prompt="Click on arrow for a drop down list" sqref="E7:E42" xr:uid="{095ED624-7354-434E-B36E-D5720E513D54}">
      <formula1>$F$281:$F$335</formula1>
    </dataValidation>
  </dataValidations>
  <pageMargins left="0.7" right="0.45" top="0.75" bottom="0.75" header="0.3" footer="0.3"/>
  <pageSetup scale="80"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408"/>
  <sheetViews>
    <sheetView showGridLines="0" workbookViewId="0">
      <selection activeCell="G4" sqref="G4:I4"/>
    </sheetView>
  </sheetViews>
  <sheetFormatPr defaultRowHeight="12.75" x14ac:dyDescent="0.2"/>
  <cols>
    <col min="1" max="1" width="23.42578125" style="1" customWidth="1"/>
    <col min="2" max="2" width="11.425781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4.25" customHeight="1" thickBot="1" x14ac:dyDescent="0.25">
      <c r="A4" s="351" t="s">
        <v>54</v>
      </c>
      <c r="B4" s="386">
        <f>'day9'!B4+1</f>
        <v>44114</v>
      </c>
      <c r="C4" s="172"/>
      <c r="D4" s="479" t="s">
        <v>53</v>
      </c>
      <c r="E4" s="479"/>
      <c r="F4" s="479"/>
      <c r="G4" s="477"/>
      <c r="H4" s="477"/>
      <c r="I4" s="478"/>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429" t="s">
        <v>210</v>
      </c>
      <c r="B47" s="430"/>
      <c r="C47" s="450" t="s">
        <v>244</v>
      </c>
      <c r="D47" s="432" t="s">
        <v>18</v>
      </c>
      <c r="E47" s="432" t="s">
        <v>7</v>
      </c>
      <c r="F47" s="432" t="s">
        <v>8</v>
      </c>
      <c r="G47" s="433" t="s">
        <v>2</v>
      </c>
      <c r="H47" s="434" t="s">
        <v>229</v>
      </c>
      <c r="I47" s="353"/>
    </row>
    <row r="48" spans="1:9" s="51" customFormat="1" ht="10.5" x14ac:dyDescent="0.15">
      <c r="A48" s="256" t="s">
        <v>311</v>
      </c>
      <c r="B48" s="440"/>
      <c r="C48" s="424"/>
      <c r="D48" s="455" t="str">
        <f>INDEX(rate!$A$4:$D$20,MATCH(A48,rate!$A$4:$A$20,0),4)</f>
        <v>HOURS</v>
      </c>
      <c r="E48" s="215">
        <v>0</v>
      </c>
      <c r="F48" s="421">
        <f>INDEX(rate!$A$4:$D$20,MATCH(A48,rate!$A$4:$A$20,0),2)</f>
        <v>5480</v>
      </c>
      <c r="G48" s="456">
        <f>E48*F48</f>
        <v>0</v>
      </c>
      <c r="H48" s="457"/>
      <c r="I48" s="353"/>
    </row>
    <row r="49" spans="1:9" s="51" customFormat="1" ht="10.5" x14ac:dyDescent="0.15">
      <c r="A49" s="246" t="s">
        <v>312</v>
      </c>
      <c r="B49" s="435"/>
      <c r="C49" s="199"/>
      <c r="D49" s="452" t="str">
        <f>INDEX(rate!$A$4:$D$20,MATCH(A49,rate!$A$4:$A$20,0),4)</f>
        <v>HOURS</v>
      </c>
      <c r="E49" s="451">
        <v>0</v>
      </c>
      <c r="F49" s="438">
        <f>INDEX(rate!$A$4:$D$20,MATCH(A49,rate!$A$4:$A$20,0),2)</f>
        <v>3099</v>
      </c>
      <c r="G49" s="454">
        <f>E49*F49</f>
        <v>0</v>
      </c>
      <c r="H49" s="458"/>
      <c r="I49" s="353"/>
    </row>
    <row r="50" spans="1:9" s="51" customFormat="1" ht="10.5" x14ac:dyDescent="0.15">
      <c r="A50" s="246" t="s">
        <v>314</v>
      </c>
      <c r="B50" s="435"/>
      <c r="C50" s="199"/>
      <c r="D50" s="452" t="str">
        <f>INDEX(rate!$A$4:$D$20,MATCH(A50,rate!$A$4:$A$20,0),4)</f>
        <v>HOURS</v>
      </c>
      <c r="E50" s="451">
        <v>0</v>
      </c>
      <c r="F50" s="438">
        <f>INDEX(rate!$A$4:$D$20,MATCH(A50,rate!$A$4:$A$20,0),2)</f>
        <v>3735</v>
      </c>
      <c r="G50" s="454">
        <f>E50*F50</f>
        <v>0</v>
      </c>
      <c r="H50" s="458"/>
      <c r="I50" s="353"/>
    </row>
    <row r="51" spans="1:9" s="51" customFormat="1" ht="10.5" x14ac:dyDescent="0.15">
      <c r="A51" s="246" t="s">
        <v>316</v>
      </c>
      <c r="B51" s="435"/>
      <c r="C51" s="199"/>
      <c r="D51" s="452" t="str">
        <f>INDEX(rate!$A$4:$D$20,MATCH(A51,rate!$A$4:$A$20,0),4)</f>
        <v>HOURS</v>
      </c>
      <c r="E51" s="451">
        <v>0</v>
      </c>
      <c r="F51" s="438">
        <f>INDEX(rate!$A$4:$D$20,MATCH(A51,rate!$A$4:$A$20,0),2)</f>
        <v>4945</v>
      </c>
      <c r="G51" s="454">
        <f>E51*F51</f>
        <v>0</v>
      </c>
      <c r="H51" s="458"/>
      <c r="I51" s="353"/>
    </row>
    <row r="52" spans="1:9" s="51" customFormat="1" ht="11.25" thickBot="1" x14ac:dyDescent="0.2">
      <c r="A52" s="251" t="s">
        <v>316</v>
      </c>
      <c r="B52" s="442"/>
      <c r="C52" s="459"/>
      <c r="D52" s="460" t="str">
        <f>INDEX(rate!$A$4:$D$20,MATCH(A52,rate!$A$4:$A$20,0),4)</f>
        <v>HOURS</v>
      </c>
      <c r="E52" s="218">
        <v>0</v>
      </c>
      <c r="F52" s="422">
        <f>INDEX(rate!$A$4:$D$20,MATCH(A52,rate!$A$4:$A$20,0),2)</f>
        <v>4945</v>
      </c>
      <c r="G52" s="461">
        <f>E52*F52</f>
        <v>0</v>
      </c>
      <c r="H52" s="453"/>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343</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350</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363</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365</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369</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44327.488727777774</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340</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341</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342</v>
      </c>
      <c r="B330" s="52">
        <v>136</v>
      </c>
      <c r="C330" s="8"/>
      <c r="D330" s="8" t="s">
        <v>7</v>
      </c>
      <c r="F330" s="50" t="s">
        <v>83</v>
      </c>
      <c r="G330" s="56">
        <v>57</v>
      </c>
      <c r="H330"/>
    </row>
    <row r="331" spans="1:8" x14ac:dyDescent="0.2">
      <c r="A331" s="51" t="s">
        <v>343</v>
      </c>
      <c r="B331" s="52">
        <v>149</v>
      </c>
      <c r="C331" s="8"/>
      <c r="D331" s="8" t="s">
        <v>7</v>
      </c>
      <c r="F331" s="50" t="s">
        <v>84</v>
      </c>
      <c r="G331" s="56">
        <v>59</v>
      </c>
      <c r="H331"/>
    </row>
    <row r="332" spans="1:8" x14ac:dyDescent="0.2">
      <c r="A332" s="51" t="s">
        <v>344</v>
      </c>
      <c r="B332" s="52">
        <v>371</v>
      </c>
      <c r="C332" s="8"/>
      <c r="D332" s="8" t="s">
        <v>7</v>
      </c>
      <c r="F332" s="50" t="s">
        <v>86</v>
      </c>
      <c r="G332" s="56">
        <v>61</v>
      </c>
      <c r="H332"/>
    </row>
    <row r="333" spans="1:8" x14ac:dyDescent="0.2">
      <c r="A333" s="51" t="s">
        <v>345</v>
      </c>
      <c r="B333" s="52">
        <v>259</v>
      </c>
      <c r="C333" s="8"/>
      <c r="D333" s="8" t="s">
        <v>7</v>
      </c>
      <c r="F333" s="50" t="s">
        <v>87</v>
      </c>
      <c r="G333" s="56">
        <v>63</v>
      </c>
      <c r="H333"/>
    </row>
    <row r="334" spans="1:8" x14ac:dyDescent="0.2">
      <c r="A334" s="51" t="s">
        <v>346</v>
      </c>
      <c r="B334" s="52">
        <v>296</v>
      </c>
      <c r="C334" s="8"/>
      <c r="D334" s="8" t="s">
        <v>7</v>
      </c>
      <c r="F334" s="50" t="s">
        <v>88</v>
      </c>
      <c r="G334" s="56">
        <v>65</v>
      </c>
      <c r="H334"/>
    </row>
    <row r="335" spans="1:8" x14ac:dyDescent="0.2">
      <c r="A335" s="51" t="s">
        <v>347</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348</v>
      </c>
      <c r="B341" s="52">
        <v>25</v>
      </c>
      <c r="C341" s="8"/>
      <c r="D341" s="8" t="s">
        <v>7</v>
      </c>
      <c r="H341"/>
    </row>
    <row r="342" spans="1:8" x14ac:dyDescent="0.2">
      <c r="A342" s="51" t="s">
        <v>349</v>
      </c>
      <c r="B342" s="52">
        <v>88</v>
      </c>
      <c r="C342" s="8"/>
      <c r="D342" s="8" t="s">
        <v>7</v>
      </c>
      <c r="H342"/>
    </row>
    <row r="343" spans="1:8" x14ac:dyDescent="0.2">
      <c r="A343" s="51" t="s">
        <v>350</v>
      </c>
      <c r="B343" s="52">
        <v>58</v>
      </c>
      <c r="C343" s="8"/>
      <c r="D343" s="8" t="s">
        <v>7</v>
      </c>
      <c r="H343"/>
    </row>
    <row r="344" spans="1:8" x14ac:dyDescent="0.2">
      <c r="A344" s="51" t="s">
        <v>85</v>
      </c>
      <c r="B344" s="52">
        <v>15</v>
      </c>
      <c r="C344" s="8"/>
      <c r="D344" s="8" t="s">
        <v>7</v>
      </c>
      <c r="H344"/>
    </row>
    <row r="345" spans="1:8" x14ac:dyDescent="0.2">
      <c r="A345" s="51" t="s">
        <v>351</v>
      </c>
      <c r="B345" s="52">
        <v>9</v>
      </c>
      <c r="C345" s="8"/>
      <c r="D345" s="8" t="s">
        <v>7</v>
      </c>
      <c r="H345"/>
    </row>
    <row r="346" spans="1:8" x14ac:dyDescent="0.2">
      <c r="A346" s="51" t="s">
        <v>352</v>
      </c>
      <c r="B346" s="52">
        <v>14</v>
      </c>
      <c r="C346" s="8"/>
      <c r="D346" s="8" t="s">
        <v>7</v>
      </c>
      <c r="H346"/>
    </row>
    <row r="347" spans="1:8" x14ac:dyDescent="0.2">
      <c r="A347" s="51" t="s">
        <v>353</v>
      </c>
      <c r="B347" s="52">
        <v>19</v>
      </c>
      <c r="C347" s="8"/>
      <c r="D347" s="8" t="s">
        <v>7</v>
      </c>
      <c r="H347"/>
    </row>
    <row r="348" spans="1:8" x14ac:dyDescent="0.2">
      <c r="A348" s="51" t="s">
        <v>152</v>
      </c>
      <c r="B348" s="52">
        <v>22</v>
      </c>
      <c r="C348" s="8"/>
      <c r="D348" s="8" t="s">
        <v>7</v>
      </c>
      <c r="H348"/>
    </row>
    <row r="349" spans="1:8" x14ac:dyDescent="0.2">
      <c r="A349" s="51" t="s">
        <v>354</v>
      </c>
      <c r="B349" s="52">
        <v>30</v>
      </c>
      <c r="C349" s="8"/>
      <c r="D349" s="8" t="s">
        <v>7</v>
      </c>
      <c r="H349"/>
    </row>
    <row r="350" spans="1:8" x14ac:dyDescent="0.2">
      <c r="A350" s="51" t="s">
        <v>355</v>
      </c>
      <c r="B350" s="52">
        <v>4</v>
      </c>
      <c r="C350" s="8"/>
      <c r="D350" s="8" t="s">
        <v>7</v>
      </c>
      <c r="H350"/>
    </row>
    <row r="351" spans="1:8" x14ac:dyDescent="0.2">
      <c r="A351" s="51" t="s">
        <v>356</v>
      </c>
      <c r="B351" s="52">
        <v>5</v>
      </c>
      <c r="C351" s="8"/>
      <c r="D351" s="8" t="s">
        <v>7</v>
      </c>
      <c r="H351"/>
    </row>
    <row r="352" spans="1:8" x14ac:dyDescent="0.2">
      <c r="A352" s="51" t="s">
        <v>357</v>
      </c>
      <c r="B352" s="52">
        <v>3</v>
      </c>
      <c r="C352" s="8"/>
      <c r="D352" s="8" t="s">
        <v>7</v>
      </c>
      <c r="H352"/>
    </row>
    <row r="353" spans="1:8" x14ac:dyDescent="0.2">
      <c r="A353" s="51" t="s">
        <v>358</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359</v>
      </c>
      <c r="B356" s="52">
        <v>12</v>
      </c>
      <c r="D356" s="8" t="s">
        <v>7</v>
      </c>
      <c r="H356"/>
    </row>
    <row r="357" spans="1:8" x14ac:dyDescent="0.2">
      <c r="A357" s="51" t="s">
        <v>360</v>
      </c>
      <c r="B357" s="52">
        <v>73</v>
      </c>
      <c r="D357" s="8" t="s">
        <v>7</v>
      </c>
      <c r="H357"/>
    </row>
    <row r="358" spans="1:8" x14ac:dyDescent="0.2">
      <c r="A358" s="51" t="s">
        <v>361</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362</v>
      </c>
      <c r="B362" s="52">
        <v>17</v>
      </c>
      <c r="C362" s="8"/>
      <c r="D362" s="8" t="s">
        <v>7</v>
      </c>
      <c r="H362"/>
    </row>
    <row r="363" spans="1:8" x14ac:dyDescent="0.2">
      <c r="A363" s="51" t="s">
        <v>363</v>
      </c>
      <c r="B363" s="52">
        <v>13</v>
      </c>
      <c r="C363" s="8"/>
      <c r="D363" s="8" t="s">
        <v>7</v>
      </c>
      <c r="H363"/>
    </row>
    <row r="364" spans="1:8" x14ac:dyDescent="0.2">
      <c r="A364" s="51" t="s">
        <v>364</v>
      </c>
      <c r="B364" s="52">
        <v>24</v>
      </c>
      <c r="C364" s="232"/>
      <c r="D364" s="8" t="s">
        <v>7</v>
      </c>
      <c r="H364"/>
    </row>
    <row r="365" spans="1:8" x14ac:dyDescent="0.2">
      <c r="A365" s="51" t="s">
        <v>365</v>
      </c>
      <c r="B365" s="52">
        <v>123</v>
      </c>
      <c r="C365" s="232"/>
      <c r="D365" s="8" t="s">
        <v>7</v>
      </c>
      <c r="H365"/>
    </row>
    <row r="366" spans="1:8" x14ac:dyDescent="0.2">
      <c r="A366" s="51" t="s">
        <v>366</v>
      </c>
      <c r="B366" s="52">
        <v>40</v>
      </c>
      <c r="C366" s="232"/>
      <c r="D366" s="8" t="s">
        <v>7</v>
      </c>
      <c r="H366"/>
    </row>
    <row r="367" spans="1:8" x14ac:dyDescent="0.2">
      <c r="A367" s="51" t="s">
        <v>90</v>
      </c>
      <c r="B367" s="52">
        <v>77</v>
      </c>
      <c r="C367" s="232"/>
      <c r="D367" s="8" t="s">
        <v>7</v>
      </c>
      <c r="H367"/>
    </row>
    <row r="368" spans="1:8" x14ac:dyDescent="0.2">
      <c r="A368" s="51" t="s">
        <v>367</v>
      </c>
      <c r="B368" s="52">
        <v>80</v>
      </c>
      <c r="C368" s="232"/>
      <c r="D368" s="8" t="s">
        <v>7</v>
      </c>
      <c r="H368"/>
    </row>
    <row r="369" spans="1:8" x14ac:dyDescent="0.2">
      <c r="A369" s="51" t="s">
        <v>368</v>
      </c>
      <c r="B369" s="52">
        <v>80</v>
      </c>
      <c r="C369" s="232"/>
      <c r="D369" s="8" t="s">
        <v>7</v>
      </c>
      <c r="H369"/>
    </row>
    <row r="370" spans="1:8" x14ac:dyDescent="0.2">
      <c r="A370" s="51" t="s">
        <v>156</v>
      </c>
      <c r="B370" s="52">
        <v>15</v>
      </c>
      <c r="C370" s="232"/>
      <c r="D370" s="8" t="s">
        <v>7</v>
      </c>
      <c r="H370"/>
    </row>
    <row r="371" spans="1:8" x14ac:dyDescent="0.2">
      <c r="A371" s="51" t="s">
        <v>369</v>
      </c>
      <c r="B371" s="52">
        <v>937</v>
      </c>
      <c r="C371" s="232"/>
      <c r="D371" s="8" t="s">
        <v>64</v>
      </c>
      <c r="H371"/>
    </row>
    <row r="372" spans="1:8" x14ac:dyDescent="0.2">
      <c r="A372" s="51" t="s">
        <v>370</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0.161</v>
      </c>
      <c r="C375" s="367"/>
      <c r="D375" s="368" t="s">
        <v>32</v>
      </c>
      <c r="E375"/>
      <c r="H375"/>
    </row>
    <row r="376" spans="1:8" x14ac:dyDescent="0.2">
      <c r="A376" s="369" t="s">
        <v>277</v>
      </c>
      <c r="B376" s="373"/>
      <c r="C376" s="370">
        <v>9.67</v>
      </c>
      <c r="D376" s="371" t="s">
        <v>50</v>
      </c>
      <c r="E376"/>
      <c r="H376"/>
    </row>
    <row r="377" spans="1:8" x14ac:dyDescent="0.2">
      <c r="A377" s="365" t="s">
        <v>278</v>
      </c>
      <c r="B377" s="366">
        <v>0.127</v>
      </c>
      <c r="C377" s="372"/>
      <c r="D377" s="368" t="s">
        <v>32</v>
      </c>
      <c r="E377"/>
      <c r="F377"/>
      <c r="G377"/>
      <c r="H377"/>
    </row>
    <row r="378" spans="1:8" x14ac:dyDescent="0.2">
      <c r="A378" s="369" t="s">
        <v>279</v>
      </c>
      <c r="B378" s="373"/>
      <c r="C378" s="370">
        <v>8.43</v>
      </c>
      <c r="D378" s="371" t="s">
        <v>50</v>
      </c>
      <c r="E378"/>
      <c r="F378"/>
      <c r="G378"/>
      <c r="H378"/>
    </row>
    <row r="379" spans="1:8" x14ac:dyDescent="0.2">
      <c r="A379" s="365" t="s">
        <v>280</v>
      </c>
      <c r="B379" s="366">
        <v>0.11799999999999999</v>
      </c>
      <c r="C379" s="372"/>
      <c r="D379" s="368" t="s">
        <v>32</v>
      </c>
      <c r="E379"/>
      <c r="F379"/>
      <c r="G379"/>
      <c r="H379"/>
    </row>
    <row r="380" spans="1:8" x14ac:dyDescent="0.2">
      <c r="A380" s="369" t="s">
        <v>281</v>
      </c>
      <c r="B380" s="373"/>
      <c r="C380" s="370">
        <v>7.23</v>
      </c>
      <c r="D380" s="371" t="s">
        <v>50</v>
      </c>
      <c r="E380"/>
      <c r="F380"/>
      <c r="G380"/>
      <c r="H380"/>
    </row>
    <row r="381" spans="1:8" x14ac:dyDescent="0.2">
      <c r="A381" s="365" t="s">
        <v>283</v>
      </c>
      <c r="B381" s="366">
        <v>0.29099999999999998</v>
      </c>
      <c r="C381" s="372"/>
      <c r="D381" s="368" t="s">
        <v>32</v>
      </c>
      <c r="E381"/>
      <c r="F381"/>
      <c r="G381"/>
      <c r="H381"/>
    </row>
    <row r="382" spans="1:8" x14ac:dyDescent="0.2">
      <c r="A382" s="369" t="s">
        <v>284</v>
      </c>
      <c r="B382" s="373"/>
      <c r="C382" s="370">
        <v>8.57</v>
      </c>
      <c r="D382" s="371" t="s">
        <v>50</v>
      </c>
      <c r="E382"/>
      <c r="F382"/>
      <c r="G382"/>
      <c r="H382"/>
    </row>
    <row r="383" spans="1:8" x14ac:dyDescent="0.2">
      <c r="A383" s="365" t="s">
        <v>287</v>
      </c>
      <c r="B383" s="366">
        <v>0.20499999999999999</v>
      </c>
      <c r="C383" s="374"/>
      <c r="D383" s="368" t="s">
        <v>32</v>
      </c>
      <c r="E383"/>
      <c r="F383"/>
      <c r="G383"/>
      <c r="H383"/>
    </row>
    <row r="384" spans="1:8" x14ac:dyDescent="0.2">
      <c r="A384" s="369" t="s">
        <v>288</v>
      </c>
      <c r="B384" s="373"/>
      <c r="C384" s="375">
        <v>10.47</v>
      </c>
      <c r="D384" s="371" t="s">
        <v>50</v>
      </c>
      <c r="E384"/>
      <c r="F384"/>
      <c r="G384"/>
      <c r="H384"/>
    </row>
    <row r="385" spans="1:10" x14ac:dyDescent="0.2">
      <c r="A385" s="365" t="s">
        <v>289</v>
      </c>
      <c r="B385" s="366">
        <v>0.19800000000000001</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0.151</v>
      </c>
      <c r="C387" s="376"/>
      <c r="D387" s="368" t="s">
        <v>32</v>
      </c>
      <c r="E387"/>
      <c r="F387"/>
      <c r="G387"/>
      <c r="H387"/>
      <c r="J387" s="379"/>
    </row>
    <row r="388" spans="1:10" x14ac:dyDescent="0.2">
      <c r="A388" s="369" t="s">
        <v>292</v>
      </c>
      <c r="B388" s="378"/>
      <c r="C388" s="375">
        <v>8.5</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8.67</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6.7</v>
      </c>
      <c r="D392" s="371" t="s">
        <v>50</v>
      </c>
      <c r="E392"/>
      <c r="F392"/>
      <c r="G392"/>
      <c r="H392"/>
      <c r="J392" s="379"/>
    </row>
    <row r="393" spans="1:10" x14ac:dyDescent="0.2">
      <c r="A393" s="365" t="s">
        <v>297</v>
      </c>
      <c r="B393" s="377">
        <v>0.24</v>
      </c>
      <c r="C393" s="376"/>
      <c r="D393" s="368" t="s">
        <v>32</v>
      </c>
      <c r="E393"/>
      <c r="F393"/>
      <c r="G393"/>
      <c r="H393"/>
    </row>
    <row r="394" spans="1:10" x14ac:dyDescent="0.2">
      <c r="A394" s="380" t="s">
        <v>298</v>
      </c>
      <c r="B394" s="378"/>
      <c r="C394" s="381">
        <v>8.6</v>
      </c>
      <c r="D394" s="371" t="s">
        <v>50</v>
      </c>
      <c r="E394"/>
      <c r="F394"/>
      <c r="G394"/>
      <c r="H394"/>
    </row>
    <row r="395" spans="1:10" x14ac:dyDescent="0.2">
      <c r="A395" s="365" t="s">
        <v>299</v>
      </c>
      <c r="B395" s="366">
        <v>0.255</v>
      </c>
      <c r="C395" s="376"/>
      <c r="D395" s="368" t="s">
        <v>32</v>
      </c>
      <c r="E395"/>
      <c r="F395"/>
      <c r="G395"/>
      <c r="H395"/>
    </row>
    <row r="396" spans="1:10" x14ac:dyDescent="0.2">
      <c r="A396" s="369" t="s">
        <v>300</v>
      </c>
      <c r="B396" s="373"/>
      <c r="C396" s="375">
        <v>6.87</v>
      </c>
      <c r="D396" s="371" t="s">
        <v>50</v>
      </c>
      <c r="E396"/>
      <c r="F396"/>
      <c r="G396"/>
      <c r="H396"/>
    </row>
    <row r="397" spans="1:10" x14ac:dyDescent="0.2">
      <c r="A397" s="382" t="s">
        <v>301</v>
      </c>
      <c r="B397" s="377">
        <v>0.28499999999999998</v>
      </c>
      <c r="C397" s="383"/>
      <c r="D397" s="368" t="s">
        <v>32</v>
      </c>
      <c r="E397"/>
      <c r="F397"/>
      <c r="G397"/>
      <c r="H397"/>
    </row>
    <row r="398" spans="1:10" x14ac:dyDescent="0.2">
      <c r="A398" s="380" t="s">
        <v>302</v>
      </c>
      <c r="B398" s="378"/>
      <c r="C398" s="381">
        <v>8.17</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v>
      </c>
      <c r="D400" s="371" t="s">
        <v>50</v>
      </c>
      <c r="E400"/>
      <c r="F400"/>
      <c r="G400"/>
      <c r="H400"/>
    </row>
    <row r="401" spans="1:8" x14ac:dyDescent="0.2">
      <c r="A401" s="382" t="s">
        <v>305</v>
      </c>
      <c r="B401" s="377">
        <v>0.24099999999999999</v>
      </c>
      <c r="C401" s="383"/>
      <c r="D401" s="368" t="s">
        <v>32</v>
      </c>
      <c r="E401"/>
      <c r="F401"/>
      <c r="G401"/>
      <c r="H401"/>
    </row>
    <row r="402" spans="1:8" x14ac:dyDescent="0.2">
      <c r="A402" s="380" t="s">
        <v>306</v>
      </c>
      <c r="B402" s="378"/>
      <c r="C402" s="381">
        <v>5.5</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7.2</v>
      </c>
      <c r="D404" s="371" t="s">
        <v>50</v>
      </c>
      <c r="E404"/>
      <c r="F404"/>
      <c r="G404"/>
      <c r="H404"/>
    </row>
    <row r="405" spans="1:8" x14ac:dyDescent="0.2">
      <c r="A405" s="382" t="s">
        <v>309</v>
      </c>
      <c r="B405" s="377">
        <v>0.314</v>
      </c>
      <c r="C405" s="383"/>
      <c r="D405" s="368" t="s">
        <v>32</v>
      </c>
      <c r="E405"/>
      <c r="F405"/>
      <c r="G405"/>
      <c r="H405"/>
    </row>
    <row r="406" spans="1:8" x14ac:dyDescent="0.2">
      <c r="A406" s="380" t="s">
        <v>310</v>
      </c>
      <c r="B406" s="378"/>
      <c r="C406" s="381">
        <v>7.47</v>
      </c>
      <c r="D406" s="384" t="s">
        <v>50</v>
      </c>
      <c r="E406"/>
      <c r="F406"/>
      <c r="G406"/>
      <c r="H406"/>
    </row>
    <row r="407" spans="1:8" x14ac:dyDescent="0.2">
      <c r="A407"/>
    </row>
    <row r="408" spans="1:8" x14ac:dyDescent="0.2">
      <c r="A408"/>
    </row>
  </sheetData>
  <mergeCells count="2">
    <mergeCell ref="G4:I4"/>
    <mergeCell ref="D4:F4"/>
  </mergeCells>
  <phoneticPr fontId="0" type="noConversion"/>
  <dataValidations xWindow="259" yWindow="499" count="6">
    <dataValidation type="list" allowBlank="1" showInputMessage="1" showErrorMessage="1" prompt="Click on arrow for a drop down list" sqref="E7:E42" xr:uid="{6C3DE16C-B542-4013-9E34-F29B14C0D640}">
      <formula1>$F$281:$F$335</formula1>
    </dataValidation>
    <dataValidation type="list" allowBlank="1" showInputMessage="1" showErrorMessage="1" sqref="A95:A100" xr:uid="{079E7737-6E72-41D5-81C7-C1DEF46CBC69}">
      <formula1>$A$375:$A$406</formula1>
    </dataValidation>
    <dataValidation type="list" allowBlank="1" showInputMessage="1" showErrorMessage="1" prompt="click on arrow for a drop down list" sqref="A78:A82" xr:uid="{13E2E27B-D180-4006-87B8-8BAD4B3091CB}">
      <formula1>$A$330:$A$372</formula1>
    </dataValidation>
    <dataValidation type="list" allowBlank="1" showInputMessage="1" showErrorMessage="1" prompt="click on arrow for a drop down list" sqref="A48:A52" xr:uid="{7520BA27-5F7C-41C0-BB6F-7D1A5E217DF6}">
      <formula1>$A281:$A$297</formula1>
    </dataValidation>
    <dataValidation type="list" allowBlank="1" showInputMessage="1" showErrorMessage="1" prompt="click on arrow for a drop down list" sqref="A58:A62" xr:uid="{295E67F2-8D95-40D7-A710-3583FFEA4D05}">
      <formula1>$A$298:$A$319</formula1>
    </dataValidation>
    <dataValidation type="list" allowBlank="1" showInputMessage="1" showErrorMessage="1" prompt="click on arrow for a drop down list" sqref="A68:A72" xr:uid="{95B98362-408A-47A6-A364-C4311485459E}">
      <formula1>$A$322:$A$326</formula1>
    </dataValidation>
  </dataValidations>
  <pageMargins left="0.7" right="0.45" top="0.75" bottom="0.75" header="0.3" footer="0.3"/>
  <pageSetup scale="80"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407"/>
  <sheetViews>
    <sheetView showGridLines="0" workbookViewId="0">
      <selection activeCell="G4" sqref="G4:I4"/>
    </sheetView>
  </sheetViews>
  <sheetFormatPr defaultRowHeight="12.75" x14ac:dyDescent="0.2"/>
  <cols>
    <col min="1" max="1" width="23.42578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 min="11" max="11" width="13.140625" customWidth="1"/>
    <col min="12" max="12" width="18.42578125" customWidth="1"/>
    <col min="13" max="13" width="14.14062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'day10'!B4+1</f>
        <v>44115</v>
      </c>
      <c r="C4" s="172"/>
      <c r="D4" s="479" t="s">
        <v>53</v>
      </c>
      <c r="E4" s="479"/>
      <c r="F4" s="479"/>
      <c r="G4" s="477"/>
      <c r="H4" s="477"/>
      <c r="I4" s="478"/>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343</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350</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363</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365</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369</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44327.488727777774</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340</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341</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342</v>
      </c>
      <c r="B330" s="52">
        <v>136</v>
      </c>
      <c r="C330" s="8"/>
      <c r="D330" s="8" t="s">
        <v>7</v>
      </c>
      <c r="F330" s="50" t="s">
        <v>83</v>
      </c>
      <c r="G330" s="56">
        <v>57</v>
      </c>
      <c r="H330"/>
    </row>
    <row r="331" spans="1:8" x14ac:dyDescent="0.2">
      <c r="A331" s="51" t="s">
        <v>343</v>
      </c>
      <c r="B331" s="52">
        <v>149</v>
      </c>
      <c r="C331" s="8"/>
      <c r="D331" s="8" t="s">
        <v>7</v>
      </c>
      <c r="F331" s="50" t="s">
        <v>84</v>
      </c>
      <c r="G331" s="56">
        <v>59</v>
      </c>
      <c r="H331"/>
    </row>
    <row r="332" spans="1:8" x14ac:dyDescent="0.2">
      <c r="A332" s="51" t="s">
        <v>344</v>
      </c>
      <c r="B332" s="52">
        <v>371</v>
      </c>
      <c r="C332" s="8"/>
      <c r="D332" s="8" t="s">
        <v>7</v>
      </c>
      <c r="F332" s="50" t="s">
        <v>86</v>
      </c>
      <c r="G332" s="56">
        <v>61</v>
      </c>
      <c r="H332"/>
    </row>
    <row r="333" spans="1:8" x14ac:dyDescent="0.2">
      <c r="A333" s="51" t="s">
        <v>345</v>
      </c>
      <c r="B333" s="52">
        <v>259</v>
      </c>
      <c r="C333" s="8"/>
      <c r="D333" s="8" t="s">
        <v>7</v>
      </c>
      <c r="F333" s="50" t="s">
        <v>87</v>
      </c>
      <c r="G333" s="56">
        <v>63</v>
      </c>
      <c r="H333"/>
    </row>
    <row r="334" spans="1:8" x14ac:dyDescent="0.2">
      <c r="A334" s="51" t="s">
        <v>346</v>
      </c>
      <c r="B334" s="52">
        <v>296</v>
      </c>
      <c r="C334" s="8"/>
      <c r="D334" s="8" t="s">
        <v>7</v>
      </c>
      <c r="F334" s="50" t="s">
        <v>88</v>
      </c>
      <c r="G334" s="56">
        <v>65</v>
      </c>
      <c r="H334"/>
    </row>
    <row r="335" spans="1:8" x14ac:dyDescent="0.2">
      <c r="A335" s="51" t="s">
        <v>347</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348</v>
      </c>
      <c r="B341" s="52">
        <v>25</v>
      </c>
      <c r="C341" s="8"/>
      <c r="D341" s="8" t="s">
        <v>7</v>
      </c>
      <c r="H341"/>
    </row>
    <row r="342" spans="1:8" x14ac:dyDescent="0.2">
      <c r="A342" s="51" t="s">
        <v>349</v>
      </c>
      <c r="B342" s="52">
        <v>88</v>
      </c>
      <c r="C342" s="8"/>
      <c r="D342" s="8" t="s">
        <v>7</v>
      </c>
      <c r="H342"/>
    </row>
    <row r="343" spans="1:8" x14ac:dyDescent="0.2">
      <c r="A343" s="51" t="s">
        <v>350</v>
      </c>
      <c r="B343" s="52">
        <v>58</v>
      </c>
      <c r="C343" s="8"/>
      <c r="D343" s="8" t="s">
        <v>7</v>
      </c>
      <c r="H343"/>
    </row>
    <row r="344" spans="1:8" x14ac:dyDescent="0.2">
      <c r="A344" s="51" t="s">
        <v>85</v>
      </c>
      <c r="B344" s="52">
        <v>15</v>
      </c>
      <c r="C344" s="8"/>
      <c r="D344" s="8" t="s">
        <v>7</v>
      </c>
      <c r="H344"/>
    </row>
    <row r="345" spans="1:8" x14ac:dyDescent="0.2">
      <c r="A345" s="51" t="s">
        <v>351</v>
      </c>
      <c r="B345" s="52">
        <v>9</v>
      </c>
      <c r="C345" s="8"/>
      <c r="D345" s="8" t="s">
        <v>7</v>
      </c>
      <c r="H345"/>
    </row>
    <row r="346" spans="1:8" x14ac:dyDescent="0.2">
      <c r="A346" s="51" t="s">
        <v>352</v>
      </c>
      <c r="B346" s="52">
        <v>14</v>
      </c>
      <c r="C346" s="8"/>
      <c r="D346" s="8" t="s">
        <v>7</v>
      </c>
      <c r="H346"/>
    </row>
    <row r="347" spans="1:8" x14ac:dyDescent="0.2">
      <c r="A347" s="51" t="s">
        <v>353</v>
      </c>
      <c r="B347" s="52">
        <v>19</v>
      </c>
      <c r="C347" s="8"/>
      <c r="D347" s="8" t="s">
        <v>7</v>
      </c>
      <c r="H347"/>
    </row>
    <row r="348" spans="1:8" x14ac:dyDescent="0.2">
      <c r="A348" s="51" t="s">
        <v>152</v>
      </c>
      <c r="B348" s="52">
        <v>22</v>
      </c>
      <c r="C348" s="8"/>
      <c r="D348" s="8" t="s">
        <v>7</v>
      </c>
      <c r="H348"/>
    </row>
    <row r="349" spans="1:8" x14ac:dyDescent="0.2">
      <c r="A349" s="51" t="s">
        <v>354</v>
      </c>
      <c r="B349" s="52">
        <v>30</v>
      </c>
      <c r="C349" s="8"/>
      <c r="D349" s="8" t="s">
        <v>7</v>
      </c>
      <c r="H349"/>
    </row>
    <row r="350" spans="1:8" x14ac:dyDescent="0.2">
      <c r="A350" s="51" t="s">
        <v>355</v>
      </c>
      <c r="B350" s="52">
        <v>4</v>
      </c>
      <c r="C350" s="8"/>
      <c r="D350" s="8" t="s">
        <v>7</v>
      </c>
      <c r="H350"/>
    </row>
    <row r="351" spans="1:8" x14ac:dyDescent="0.2">
      <c r="A351" s="51" t="s">
        <v>356</v>
      </c>
      <c r="B351" s="52">
        <v>5</v>
      </c>
      <c r="C351" s="8"/>
      <c r="D351" s="8" t="s">
        <v>7</v>
      </c>
      <c r="H351"/>
    </row>
    <row r="352" spans="1:8" x14ac:dyDescent="0.2">
      <c r="A352" s="51" t="s">
        <v>357</v>
      </c>
      <c r="B352" s="52">
        <v>3</v>
      </c>
      <c r="C352" s="8"/>
      <c r="D352" s="8" t="s">
        <v>7</v>
      </c>
      <c r="H352"/>
    </row>
    <row r="353" spans="1:8" x14ac:dyDescent="0.2">
      <c r="A353" s="51" t="s">
        <v>358</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359</v>
      </c>
      <c r="B356" s="52">
        <v>12</v>
      </c>
      <c r="D356" s="8" t="s">
        <v>7</v>
      </c>
      <c r="H356"/>
    </row>
    <row r="357" spans="1:8" x14ac:dyDescent="0.2">
      <c r="A357" s="51" t="s">
        <v>360</v>
      </c>
      <c r="B357" s="52">
        <v>73</v>
      </c>
      <c r="D357" s="8" t="s">
        <v>7</v>
      </c>
      <c r="H357"/>
    </row>
    <row r="358" spans="1:8" x14ac:dyDescent="0.2">
      <c r="A358" s="51" t="s">
        <v>361</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362</v>
      </c>
      <c r="B362" s="52">
        <v>17</v>
      </c>
      <c r="C362" s="8"/>
      <c r="D362" s="8" t="s">
        <v>7</v>
      </c>
      <c r="H362"/>
    </row>
    <row r="363" spans="1:8" x14ac:dyDescent="0.2">
      <c r="A363" s="51" t="s">
        <v>363</v>
      </c>
      <c r="B363" s="52">
        <v>13</v>
      </c>
      <c r="C363" s="8"/>
      <c r="D363" s="8" t="s">
        <v>7</v>
      </c>
      <c r="H363"/>
    </row>
    <row r="364" spans="1:8" x14ac:dyDescent="0.2">
      <c r="A364" s="51" t="s">
        <v>364</v>
      </c>
      <c r="B364" s="52">
        <v>24</v>
      </c>
      <c r="C364" s="232"/>
      <c r="D364" s="8" t="s">
        <v>7</v>
      </c>
      <c r="H364"/>
    </row>
    <row r="365" spans="1:8" x14ac:dyDescent="0.2">
      <c r="A365" s="51" t="s">
        <v>365</v>
      </c>
      <c r="B365" s="52">
        <v>123</v>
      </c>
      <c r="C365" s="232"/>
      <c r="D365" s="8" t="s">
        <v>7</v>
      </c>
      <c r="H365"/>
    </row>
    <row r="366" spans="1:8" x14ac:dyDescent="0.2">
      <c r="A366" s="51" t="s">
        <v>366</v>
      </c>
      <c r="B366" s="52">
        <v>40</v>
      </c>
      <c r="C366" s="232"/>
      <c r="D366" s="8" t="s">
        <v>7</v>
      </c>
      <c r="H366"/>
    </row>
    <row r="367" spans="1:8" x14ac:dyDescent="0.2">
      <c r="A367" s="51" t="s">
        <v>90</v>
      </c>
      <c r="B367" s="52">
        <v>77</v>
      </c>
      <c r="C367" s="232"/>
      <c r="D367" s="8" t="s">
        <v>7</v>
      </c>
      <c r="H367"/>
    </row>
    <row r="368" spans="1:8" x14ac:dyDescent="0.2">
      <c r="A368" s="51" t="s">
        <v>367</v>
      </c>
      <c r="B368" s="52">
        <v>80</v>
      </c>
      <c r="C368" s="232"/>
      <c r="D368" s="8" t="s">
        <v>7</v>
      </c>
      <c r="H368"/>
    </row>
    <row r="369" spans="1:8" x14ac:dyDescent="0.2">
      <c r="A369" s="51" t="s">
        <v>368</v>
      </c>
      <c r="B369" s="52">
        <v>80</v>
      </c>
      <c r="C369" s="232"/>
      <c r="D369" s="8" t="s">
        <v>7</v>
      </c>
      <c r="H369"/>
    </row>
    <row r="370" spans="1:8" x14ac:dyDescent="0.2">
      <c r="A370" s="51" t="s">
        <v>156</v>
      </c>
      <c r="B370" s="52">
        <v>15</v>
      </c>
      <c r="C370" s="232"/>
      <c r="D370" s="8" t="s">
        <v>7</v>
      </c>
      <c r="H370"/>
    </row>
    <row r="371" spans="1:8" x14ac:dyDescent="0.2">
      <c r="A371" s="51" t="s">
        <v>369</v>
      </c>
      <c r="B371" s="52">
        <v>937</v>
      </c>
      <c r="C371" s="232"/>
      <c r="D371" s="8" t="s">
        <v>64</v>
      </c>
      <c r="H371"/>
    </row>
    <row r="372" spans="1:8" x14ac:dyDescent="0.2">
      <c r="A372" s="51" t="s">
        <v>370</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0.161</v>
      </c>
      <c r="C375" s="367"/>
      <c r="D375" s="368" t="s">
        <v>32</v>
      </c>
      <c r="E375"/>
      <c r="H375"/>
    </row>
    <row r="376" spans="1:8" x14ac:dyDescent="0.2">
      <c r="A376" s="369" t="s">
        <v>277</v>
      </c>
      <c r="B376" s="373"/>
      <c r="C376" s="370">
        <v>9.67</v>
      </c>
      <c r="D376" s="371" t="s">
        <v>50</v>
      </c>
      <c r="E376"/>
      <c r="H376"/>
    </row>
    <row r="377" spans="1:8" x14ac:dyDescent="0.2">
      <c r="A377" s="365" t="s">
        <v>278</v>
      </c>
      <c r="B377" s="366">
        <v>0.127</v>
      </c>
      <c r="C377" s="372"/>
      <c r="D377" s="368" t="s">
        <v>32</v>
      </c>
      <c r="E377"/>
      <c r="F377"/>
      <c r="G377"/>
      <c r="H377"/>
    </row>
    <row r="378" spans="1:8" x14ac:dyDescent="0.2">
      <c r="A378" s="369" t="s">
        <v>279</v>
      </c>
      <c r="B378" s="373"/>
      <c r="C378" s="370">
        <v>8.43</v>
      </c>
      <c r="D378" s="371" t="s">
        <v>50</v>
      </c>
      <c r="E378"/>
      <c r="F378"/>
      <c r="G378"/>
      <c r="H378"/>
    </row>
    <row r="379" spans="1:8" x14ac:dyDescent="0.2">
      <c r="A379" s="365" t="s">
        <v>280</v>
      </c>
      <c r="B379" s="366">
        <v>0.11799999999999999</v>
      </c>
      <c r="C379" s="372"/>
      <c r="D379" s="368" t="s">
        <v>32</v>
      </c>
      <c r="E379"/>
      <c r="F379"/>
      <c r="G379"/>
      <c r="H379"/>
    </row>
    <row r="380" spans="1:8" x14ac:dyDescent="0.2">
      <c r="A380" s="369" t="s">
        <v>281</v>
      </c>
      <c r="B380" s="373"/>
      <c r="C380" s="370">
        <v>7.23</v>
      </c>
      <c r="D380" s="371" t="s">
        <v>50</v>
      </c>
      <c r="E380"/>
      <c r="F380"/>
      <c r="G380"/>
      <c r="H380"/>
    </row>
    <row r="381" spans="1:8" x14ac:dyDescent="0.2">
      <c r="A381" s="365" t="s">
        <v>283</v>
      </c>
      <c r="B381" s="366">
        <v>0.29099999999999998</v>
      </c>
      <c r="C381" s="372"/>
      <c r="D381" s="368" t="s">
        <v>32</v>
      </c>
      <c r="E381"/>
      <c r="F381"/>
      <c r="G381"/>
      <c r="H381"/>
    </row>
    <row r="382" spans="1:8" x14ac:dyDescent="0.2">
      <c r="A382" s="369" t="s">
        <v>284</v>
      </c>
      <c r="B382" s="373"/>
      <c r="C382" s="370">
        <v>8.57</v>
      </c>
      <c r="D382" s="371" t="s">
        <v>50</v>
      </c>
      <c r="E382"/>
      <c r="F382"/>
      <c r="G382"/>
      <c r="H382"/>
    </row>
    <row r="383" spans="1:8" x14ac:dyDescent="0.2">
      <c r="A383" s="365" t="s">
        <v>287</v>
      </c>
      <c r="B383" s="366">
        <v>0.20499999999999999</v>
      </c>
      <c r="C383" s="374"/>
      <c r="D383" s="368" t="s">
        <v>32</v>
      </c>
      <c r="E383"/>
      <c r="F383"/>
      <c r="G383"/>
      <c r="H383"/>
    </row>
    <row r="384" spans="1:8" x14ac:dyDescent="0.2">
      <c r="A384" s="369" t="s">
        <v>288</v>
      </c>
      <c r="B384" s="373"/>
      <c r="C384" s="375">
        <v>10.47</v>
      </c>
      <c r="D384" s="371" t="s">
        <v>50</v>
      </c>
      <c r="E384"/>
      <c r="F384"/>
      <c r="G384"/>
      <c r="H384"/>
    </row>
    <row r="385" spans="1:10" x14ac:dyDescent="0.2">
      <c r="A385" s="365" t="s">
        <v>289</v>
      </c>
      <c r="B385" s="366">
        <v>0.19800000000000001</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0.151</v>
      </c>
      <c r="C387" s="376"/>
      <c r="D387" s="368" t="s">
        <v>32</v>
      </c>
      <c r="E387"/>
      <c r="F387"/>
      <c r="G387"/>
      <c r="H387"/>
      <c r="J387" s="379"/>
    </row>
    <row r="388" spans="1:10" x14ac:dyDescent="0.2">
      <c r="A388" s="369" t="s">
        <v>292</v>
      </c>
      <c r="B388" s="378"/>
      <c r="C388" s="375">
        <v>8.5</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8.67</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6.7</v>
      </c>
      <c r="D392" s="371" t="s">
        <v>50</v>
      </c>
      <c r="E392"/>
      <c r="F392"/>
      <c r="G392"/>
      <c r="H392"/>
      <c r="J392" s="379"/>
    </row>
    <row r="393" spans="1:10" x14ac:dyDescent="0.2">
      <c r="A393" s="365" t="s">
        <v>297</v>
      </c>
      <c r="B393" s="377">
        <v>0.24</v>
      </c>
      <c r="C393" s="376"/>
      <c r="D393" s="368" t="s">
        <v>32</v>
      </c>
      <c r="E393"/>
      <c r="F393"/>
      <c r="G393"/>
      <c r="H393"/>
    </row>
    <row r="394" spans="1:10" x14ac:dyDescent="0.2">
      <c r="A394" s="380" t="s">
        <v>298</v>
      </c>
      <c r="B394" s="378"/>
      <c r="C394" s="381">
        <v>8.6</v>
      </c>
      <c r="D394" s="371" t="s">
        <v>50</v>
      </c>
      <c r="E394"/>
      <c r="F394"/>
      <c r="G394"/>
      <c r="H394"/>
    </row>
    <row r="395" spans="1:10" x14ac:dyDescent="0.2">
      <c r="A395" s="365" t="s">
        <v>299</v>
      </c>
      <c r="B395" s="366">
        <v>0.255</v>
      </c>
      <c r="C395" s="376"/>
      <c r="D395" s="368" t="s">
        <v>32</v>
      </c>
      <c r="E395"/>
      <c r="F395"/>
      <c r="G395"/>
      <c r="H395"/>
    </row>
    <row r="396" spans="1:10" x14ac:dyDescent="0.2">
      <c r="A396" s="369" t="s">
        <v>300</v>
      </c>
      <c r="B396" s="373"/>
      <c r="C396" s="375">
        <v>6.87</v>
      </c>
      <c r="D396" s="371" t="s">
        <v>50</v>
      </c>
      <c r="E396"/>
      <c r="F396"/>
      <c r="G396"/>
      <c r="H396"/>
    </row>
    <row r="397" spans="1:10" x14ac:dyDescent="0.2">
      <c r="A397" s="382" t="s">
        <v>301</v>
      </c>
      <c r="B397" s="377">
        <v>0.28499999999999998</v>
      </c>
      <c r="C397" s="383"/>
      <c r="D397" s="368" t="s">
        <v>32</v>
      </c>
      <c r="E397"/>
      <c r="F397"/>
      <c r="G397"/>
      <c r="H397"/>
    </row>
    <row r="398" spans="1:10" x14ac:dyDescent="0.2">
      <c r="A398" s="380" t="s">
        <v>302</v>
      </c>
      <c r="B398" s="378"/>
      <c r="C398" s="381">
        <v>8.17</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v>
      </c>
      <c r="D400" s="371" t="s">
        <v>50</v>
      </c>
      <c r="E400"/>
      <c r="F400"/>
      <c r="G400"/>
      <c r="H400"/>
    </row>
    <row r="401" spans="1:8" x14ac:dyDescent="0.2">
      <c r="A401" s="382" t="s">
        <v>305</v>
      </c>
      <c r="B401" s="377">
        <v>0.24099999999999999</v>
      </c>
      <c r="C401" s="383"/>
      <c r="D401" s="368" t="s">
        <v>32</v>
      </c>
      <c r="E401"/>
      <c r="F401"/>
      <c r="G401"/>
      <c r="H401"/>
    </row>
    <row r="402" spans="1:8" x14ac:dyDescent="0.2">
      <c r="A402" s="380" t="s">
        <v>306</v>
      </c>
      <c r="B402" s="378"/>
      <c r="C402" s="381">
        <v>5.5</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7.2</v>
      </c>
      <c r="D404" s="371" t="s">
        <v>50</v>
      </c>
      <c r="E404"/>
      <c r="F404"/>
      <c r="G404"/>
      <c r="H404"/>
    </row>
    <row r="405" spans="1:8" x14ac:dyDescent="0.2">
      <c r="A405" s="382" t="s">
        <v>309</v>
      </c>
      <c r="B405" s="377">
        <v>0.314</v>
      </c>
      <c r="C405" s="383"/>
      <c r="D405" s="368" t="s">
        <v>32</v>
      </c>
      <c r="E405"/>
      <c r="F405"/>
      <c r="G405"/>
      <c r="H405"/>
    </row>
    <row r="406" spans="1:8" x14ac:dyDescent="0.2">
      <c r="A406" s="380" t="s">
        <v>310</v>
      </c>
      <c r="B406" s="378"/>
      <c r="C406" s="381">
        <v>7.47</v>
      </c>
      <c r="D406" s="384" t="s">
        <v>50</v>
      </c>
      <c r="E406"/>
      <c r="F406"/>
      <c r="G406"/>
      <c r="H406"/>
    </row>
    <row r="407" spans="1:8" x14ac:dyDescent="0.2">
      <c r="A407"/>
    </row>
  </sheetData>
  <mergeCells count="2">
    <mergeCell ref="G4:I4"/>
    <mergeCell ref="D4:F4"/>
  </mergeCells>
  <phoneticPr fontId="0" type="noConversion"/>
  <dataValidations count="6">
    <dataValidation type="list" allowBlank="1" showInputMessage="1" showErrorMessage="1" prompt="click on arrow for a drop down list" sqref="A68:A72" xr:uid="{FA3E8660-55E1-4D1A-8CCE-CA81AA423A6B}">
      <formula1>$A$322:$A$326</formula1>
    </dataValidation>
    <dataValidation type="list" allowBlank="1" showInputMessage="1" showErrorMessage="1" prompt="click on arrow for a drop down list" sqref="A58:A62" xr:uid="{767174E3-31C5-4F09-9EAC-A4B1E116567B}">
      <formula1>$A$298:$A$319</formula1>
    </dataValidation>
    <dataValidation type="list" allowBlank="1" showInputMessage="1" showErrorMessage="1" prompt="click on arrow for a drop down list" sqref="A48:A52" xr:uid="{1EDF2B9B-08FB-424D-8554-56043B0CFE4E}">
      <formula1>$A281:$A$297</formula1>
    </dataValidation>
    <dataValidation type="list" allowBlank="1" showInputMessage="1" showErrorMessage="1" prompt="click on arrow for a drop down list" sqref="A78:A82" xr:uid="{CB04C0B0-704B-401B-8E21-0FE4ED313C88}">
      <formula1>$A$330:$A$372</formula1>
    </dataValidation>
    <dataValidation type="list" allowBlank="1" showInputMessage="1" showErrorMessage="1" sqref="A95:A100" xr:uid="{FEE84559-76FB-4AEE-9238-4250A69C41F2}">
      <formula1>$A$375:$A$406</formula1>
    </dataValidation>
    <dataValidation type="list" allowBlank="1" showInputMessage="1" showErrorMessage="1" prompt="Click on arrow for a drop down list" sqref="E7:E42" xr:uid="{A78C8760-903B-480E-A52A-80E737318450}">
      <formula1>$F$281:$F$335</formula1>
    </dataValidation>
  </dataValidations>
  <pageMargins left="0.7" right="0.45" top="0.75" bottom="0.75" header="0.3" footer="0.3"/>
  <pageSetup scale="80"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408"/>
  <sheetViews>
    <sheetView showGridLines="0" workbookViewId="0">
      <selection activeCell="G4" sqref="G4:I4"/>
    </sheetView>
  </sheetViews>
  <sheetFormatPr defaultRowHeight="12.75" x14ac:dyDescent="0.2"/>
  <cols>
    <col min="1" max="1" width="23.285156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'day11'!B4+1</f>
        <v>44116</v>
      </c>
      <c r="C4" s="172"/>
      <c r="D4" s="479" t="s">
        <v>53</v>
      </c>
      <c r="E4" s="479"/>
      <c r="F4" s="479"/>
      <c r="G4" s="477"/>
      <c r="H4" s="477"/>
      <c r="I4" s="478"/>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233" t="str">
        <f>INDEX(rate!$A$45:$D$49,MATCH(A68,rate!$A$45:$A$49,0),4)</f>
        <v>HOURS</v>
      </c>
      <c r="D68" s="259">
        <v>0</v>
      </c>
      <c r="E68" s="233">
        <f>INDEX(rate!$A$45:$D$49,MATCH(A68,rate!$A$45:$A$49,0),2)</f>
        <v>12515</v>
      </c>
      <c r="F68" s="260">
        <f>D68*E68</f>
        <v>0</v>
      </c>
      <c r="G68" s="249"/>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3" t="str">
        <f>INDEX(rate!$A$45:$D$49,MATCH(A72,rate!$A$45:$A$49,0),4)</f>
        <v>HOURS</v>
      </c>
      <c r="D72" s="253">
        <v>0</v>
      </c>
      <c r="E72" s="233">
        <f>INDEX(rate!$A$45:$D$49,MATCH(A72,rate!$A$45:$A$49,0),2)</f>
        <v>15853</v>
      </c>
      <c r="F72" s="260">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343</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350</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363</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365</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369</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44327.488727777774</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340</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341</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342</v>
      </c>
      <c r="B330" s="52">
        <v>136</v>
      </c>
      <c r="C330" s="8"/>
      <c r="D330" s="8" t="s">
        <v>7</v>
      </c>
      <c r="F330" s="50" t="s">
        <v>83</v>
      </c>
      <c r="G330" s="56">
        <v>57</v>
      </c>
      <c r="H330"/>
    </row>
    <row r="331" spans="1:8" x14ac:dyDescent="0.2">
      <c r="A331" s="51" t="s">
        <v>343</v>
      </c>
      <c r="B331" s="52">
        <v>149</v>
      </c>
      <c r="C331" s="8"/>
      <c r="D331" s="8" t="s">
        <v>7</v>
      </c>
      <c r="F331" s="50" t="s">
        <v>84</v>
      </c>
      <c r="G331" s="56">
        <v>59</v>
      </c>
      <c r="H331"/>
    </row>
    <row r="332" spans="1:8" x14ac:dyDescent="0.2">
      <c r="A332" s="51" t="s">
        <v>344</v>
      </c>
      <c r="B332" s="52">
        <v>371</v>
      </c>
      <c r="C332" s="8"/>
      <c r="D332" s="8" t="s">
        <v>7</v>
      </c>
      <c r="F332" s="50" t="s">
        <v>86</v>
      </c>
      <c r="G332" s="56">
        <v>61</v>
      </c>
      <c r="H332"/>
    </row>
    <row r="333" spans="1:8" x14ac:dyDescent="0.2">
      <c r="A333" s="51" t="s">
        <v>345</v>
      </c>
      <c r="B333" s="52">
        <v>259</v>
      </c>
      <c r="C333" s="8"/>
      <c r="D333" s="8" t="s">
        <v>7</v>
      </c>
      <c r="F333" s="50" t="s">
        <v>87</v>
      </c>
      <c r="G333" s="56">
        <v>63</v>
      </c>
      <c r="H333"/>
    </row>
    <row r="334" spans="1:8" x14ac:dyDescent="0.2">
      <c r="A334" s="51" t="s">
        <v>346</v>
      </c>
      <c r="B334" s="52">
        <v>296</v>
      </c>
      <c r="C334" s="8"/>
      <c r="D334" s="8" t="s">
        <v>7</v>
      </c>
      <c r="F334" s="50" t="s">
        <v>88</v>
      </c>
      <c r="G334" s="56">
        <v>65</v>
      </c>
      <c r="H334"/>
    </row>
    <row r="335" spans="1:8" x14ac:dyDescent="0.2">
      <c r="A335" s="51" t="s">
        <v>347</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348</v>
      </c>
      <c r="B341" s="52">
        <v>25</v>
      </c>
      <c r="C341" s="8"/>
      <c r="D341" s="8" t="s">
        <v>7</v>
      </c>
      <c r="H341"/>
    </row>
    <row r="342" spans="1:8" x14ac:dyDescent="0.2">
      <c r="A342" s="51" t="s">
        <v>349</v>
      </c>
      <c r="B342" s="52">
        <v>88</v>
      </c>
      <c r="C342" s="8"/>
      <c r="D342" s="8" t="s">
        <v>7</v>
      </c>
      <c r="H342"/>
    </row>
    <row r="343" spans="1:8" x14ac:dyDescent="0.2">
      <c r="A343" s="51" t="s">
        <v>350</v>
      </c>
      <c r="B343" s="52">
        <v>58</v>
      </c>
      <c r="C343" s="8"/>
      <c r="D343" s="8" t="s">
        <v>7</v>
      </c>
      <c r="H343"/>
    </row>
    <row r="344" spans="1:8" x14ac:dyDescent="0.2">
      <c r="A344" s="51" t="s">
        <v>85</v>
      </c>
      <c r="B344" s="52">
        <v>15</v>
      </c>
      <c r="C344" s="8"/>
      <c r="D344" s="8" t="s">
        <v>7</v>
      </c>
      <c r="H344"/>
    </row>
    <row r="345" spans="1:8" x14ac:dyDescent="0.2">
      <c r="A345" s="51" t="s">
        <v>351</v>
      </c>
      <c r="B345" s="52">
        <v>9</v>
      </c>
      <c r="C345" s="8"/>
      <c r="D345" s="8" t="s">
        <v>7</v>
      </c>
      <c r="H345"/>
    </row>
    <row r="346" spans="1:8" x14ac:dyDescent="0.2">
      <c r="A346" s="51" t="s">
        <v>352</v>
      </c>
      <c r="B346" s="52">
        <v>14</v>
      </c>
      <c r="C346" s="8"/>
      <c r="D346" s="8" t="s">
        <v>7</v>
      </c>
      <c r="H346"/>
    </row>
    <row r="347" spans="1:8" x14ac:dyDescent="0.2">
      <c r="A347" s="51" t="s">
        <v>353</v>
      </c>
      <c r="B347" s="52">
        <v>19</v>
      </c>
      <c r="C347" s="8"/>
      <c r="D347" s="8" t="s">
        <v>7</v>
      </c>
      <c r="H347"/>
    </row>
    <row r="348" spans="1:8" x14ac:dyDescent="0.2">
      <c r="A348" s="51" t="s">
        <v>152</v>
      </c>
      <c r="B348" s="52">
        <v>22</v>
      </c>
      <c r="C348" s="8"/>
      <c r="D348" s="8" t="s">
        <v>7</v>
      </c>
      <c r="H348"/>
    </row>
    <row r="349" spans="1:8" x14ac:dyDescent="0.2">
      <c r="A349" s="51" t="s">
        <v>354</v>
      </c>
      <c r="B349" s="52">
        <v>30</v>
      </c>
      <c r="C349" s="8"/>
      <c r="D349" s="8" t="s">
        <v>7</v>
      </c>
      <c r="H349"/>
    </row>
    <row r="350" spans="1:8" x14ac:dyDescent="0.2">
      <c r="A350" s="51" t="s">
        <v>355</v>
      </c>
      <c r="B350" s="52">
        <v>4</v>
      </c>
      <c r="C350" s="8"/>
      <c r="D350" s="8" t="s">
        <v>7</v>
      </c>
      <c r="H350"/>
    </row>
    <row r="351" spans="1:8" x14ac:dyDescent="0.2">
      <c r="A351" s="51" t="s">
        <v>356</v>
      </c>
      <c r="B351" s="52">
        <v>5</v>
      </c>
      <c r="C351" s="8"/>
      <c r="D351" s="8" t="s">
        <v>7</v>
      </c>
      <c r="H351"/>
    </row>
    <row r="352" spans="1:8" x14ac:dyDescent="0.2">
      <c r="A352" s="51" t="s">
        <v>357</v>
      </c>
      <c r="B352" s="52">
        <v>3</v>
      </c>
      <c r="C352" s="8"/>
      <c r="D352" s="8" t="s">
        <v>7</v>
      </c>
      <c r="H352"/>
    </row>
    <row r="353" spans="1:8" x14ac:dyDescent="0.2">
      <c r="A353" s="51" t="s">
        <v>358</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359</v>
      </c>
      <c r="B356" s="52">
        <v>12</v>
      </c>
      <c r="D356" s="8" t="s">
        <v>7</v>
      </c>
      <c r="H356"/>
    </row>
    <row r="357" spans="1:8" x14ac:dyDescent="0.2">
      <c r="A357" s="51" t="s">
        <v>360</v>
      </c>
      <c r="B357" s="52">
        <v>73</v>
      </c>
      <c r="D357" s="8" t="s">
        <v>7</v>
      </c>
      <c r="H357"/>
    </row>
    <row r="358" spans="1:8" x14ac:dyDescent="0.2">
      <c r="A358" s="51" t="s">
        <v>361</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362</v>
      </c>
      <c r="B362" s="52">
        <v>17</v>
      </c>
      <c r="C362" s="8"/>
      <c r="D362" s="8" t="s">
        <v>7</v>
      </c>
      <c r="H362"/>
    </row>
    <row r="363" spans="1:8" x14ac:dyDescent="0.2">
      <c r="A363" s="51" t="s">
        <v>363</v>
      </c>
      <c r="B363" s="52">
        <v>13</v>
      </c>
      <c r="C363" s="8"/>
      <c r="D363" s="8" t="s">
        <v>7</v>
      </c>
      <c r="H363"/>
    </row>
    <row r="364" spans="1:8" x14ac:dyDescent="0.2">
      <c r="A364" s="51" t="s">
        <v>364</v>
      </c>
      <c r="B364" s="52">
        <v>24</v>
      </c>
      <c r="C364" s="232"/>
      <c r="D364" s="8" t="s">
        <v>7</v>
      </c>
      <c r="H364"/>
    </row>
    <row r="365" spans="1:8" x14ac:dyDescent="0.2">
      <c r="A365" s="51" t="s">
        <v>365</v>
      </c>
      <c r="B365" s="52">
        <v>123</v>
      </c>
      <c r="C365" s="232"/>
      <c r="D365" s="8" t="s">
        <v>7</v>
      </c>
      <c r="H365"/>
    </row>
    <row r="366" spans="1:8" x14ac:dyDescent="0.2">
      <c r="A366" s="51" t="s">
        <v>366</v>
      </c>
      <c r="B366" s="52">
        <v>40</v>
      </c>
      <c r="C366" s="232"/>
      <c r="D366" s="8" t="s">
        <v>7</v>
      </c>
      <c r="H366"/>
    </row>
    <row r="367" spans="1:8" x14ac:dyDescent="0.2">
      <c r="A367" s="51" t="s">
        <v>90</v>
      </c>
      <c r="B367" s="52">
        <v>77</v>
      </c>
      <c r="C367" s="232"/>
      <c r="D367" s="8" t="s">
        <v>7</v>
      </c>
      <c r="H367"/>
    </row>
    <row r="368" spans="1:8" x14ac:dyDescent="0.2">
      <c r="A368" s="51" t="s">
        <v>367</v>
      </c>
      <c r="B368" s="52">
        <v>80</v>
      </c>
      <c r="C368" s="232"/>
      <c r="D368" s="8" t="s">
        <v>7</v>
      </c>
      <c r="H368"/>
    </row>
    <row r="369" spans="1:8" x14ac:dyDescent="0.2">
      <c r="A369" s="51" t="s">
        <v>368</v>
      </c>
      <c r="B369" s="52">
        <v>80</v>
      </c>
      <c r="C369" s="232"/>
      <c r="D369" s="8" t="s">
        <v>7</v>
      </c>
      <c r="H369"/>
    </row>
    <row r="370" spans="1:8" x14ac:dyDescent="0.2">
      <c r="A370" s="51" t="s">
        <v>156</v>
      </c>
      <c r="B370" s="52">
        <v>15</v>
      </c>
      <c r="C370" s="232"/>
      <c r="D370" s="8" t="s">
        <v>7</v>
      </c>
      <c r="H370"/>
    </row>
    <row r="371" spans="1:8" x14ac:dyDescent="0.2">
      <c r="A371" s="51" t="s">
        <v>369</v>
      </c>
      <c r="B371" s="52">
        <v>937</v>
      </c>
      <c r="C371" s="232"/>
      <c r="D371" s="8" t="s">
        <v>64</v>
      </c>
      <c r="H371"/>
    </row>
    <row r="372" spans="1:8" x14ac:dyDescent="0.2">
      <c r="A372" s="51" t="s">
        <v>370</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0.161</v>
      </c>
      <c r="C375" s="367"/>
      <c r="D375" s="368" t="s">
        <v>32</v>
      </c>
      <c r="E375"/>
      <c r="H375"/>
    </row>
    <row r="376" spans="1:8" x14ac:dyDescent="0.2">
      <c r="A376" s="369" t="s">
        <v>277</v>
      </c>
      <c r="B376" s="373"/>
      <c r="C376" s="370">
        <v>9.67</v>
      </c>
      <c r="D376" s="371" t="s">
        <v>50</v>
      </c>
      <c r="E376"/>
      <c r="H376"/>
    </row>
    <row r="377" spans="1:8" x14ac:dyDescent="0.2">
      <c r="A377" s="365" t="s">
        <v>278</v>
      </c>
      <c r="B377" s="366">
        <v>0.127</v>
      </c>
      <c r="C377" s="372"/>
      <c r="D377" s="368" t="s">
        <v>32</v>
      </c>
      <c r="E377"/>
      <c r="F377"/>
      <c r="G377"/>
      <c r="H377"/>
    </row>
    <row r="378" spans="1:8" x14ac:dyDescent="0.2">
      <c r="A378" s="369" t="s">
        <v>279</v>
      </c>
      <c r="B378" s="373"/>
      <c r="C378" s="370">
        <v>8.43</v>
      </c>
      <c r="D378" s="371" t="s">
        <v>50</v>
      </c>
      <c r="E378"/>
      <c r="F378"/>
      <c r="G378"/>
      <c r="H378"/>
    </row>
    <row r="379" spans="1:8" x14ac:dyDescent="0.2">
      <c r="A379" s="365" t="s">
        <v>280</v>
      </c>
      <c r="B379" s="366">
        <v>0.11799999999999999</v>
      </c>
      <c r="C379" s="372"/>
      <c r="D379" s="368" t="s">
        <v>32</v>
      </c>
      <c r="E379"/>
      <c r="F379"/>
      <c r="G379"/>
      <c r="H379"/>
    </row>
    <row r="380" spans="1:8" x14ac:dyDescent="0.2">
      <c r="A380" s="369" t="s">
        <v>281</v>
      </c>
      <c r="B380" s="373"/>
      <c r="C380" s="370">
        <v>7.23</v>
      </c>
      <c r="D380" s="371" t="s">
        <v>50</v>
      </c>
      <c r="E380"/>
      <c r="F380"/>
      <c r="G380"/>
      <c r="H380"/>
    </row>
    <row r="381" spans="1:8" x14ac:dyDescent="0.2">
      <c r="A381" s="365" t="s">
        <v>283</v>
      </c>
      <c r="B381" s="366">
        <v>0.29099999999999998</v>
      </c>
      <c r="C381" s="372"/>
      <c r="D381" s="368" t="s">
        <v>32</v>
      </c>
      <c r="E381"/>
      <c r="F381"/>
      <c r="G381"/>
      <c r="H381"/>
    </row>
    <row r="382" spans="1:8" x14ac:dyDescent="0.2">
      <c r="A382" s="369" t="s">
        <v>284</v>
      </c>
      <c r="B382" s="373"/>
      <c r="C382" s="370">
        <v>8.57</v>
      </c>
      <c r="D382" s="371" t="s">
        <v>50</v>
      </c>
      <c r="E382"/>
      <c r="F382"/>
      <c r="G382"/>
      <c r="H382"/>
    </row>
    <row r="383" spans="1:8" x14ac:dyDescent="0.2">
      <c r="A383" s="365" t="s">
        <v>287</v>
      </c>
      <c r="B383" s="366">
        <v>0.20499999999999999</v>
      </c>
      <c r="C383" s="374"/>
      <c r="D383" s="368" t="s">
        <v>32</v>
      </c>
      <c r="E383"/>
      <c r="F383"/>
      <c r="G383"/>
      <c r="H383"/>
    </row>
    <row r="384" spans="1:8" x14ac:dyDescent="0.2">
      <c r="A384" s="369" t="s">
        <v>288</v>
      </c>
      <c r="B384" s="373"/>
      <c r="C384" s="375">
        <v>10.47</v>
      </c>
      <c r="D384" s="371" t="s">
        <v>50</v>
      </c>
      <c r="E384"/>
      <c r="F384"/>
      <c r="G384"/>
      <c r="H384"/>
    </row>
    <row r="385" spans="1:10" x14ac:dyDescent="0.2">
      <c r="A385" s="365" t="s">
        <v>289</v>
      </c>
      <c r="B385" s="366">
        <v>0.19800000000000001</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0.151</v>
      </c>
      <c r="C387" s="376"/>
      <c r="D387" s="368" t="s">
        <v>32</v>
      </c>
      <c r="E387"/>
      <c r="F387"/>
      <c r="G387"/>
      <c r="H387"/>
      <c r="J387" s="379"/>
    </row>
    <row r="388" spans="1:10" x14ac:dyDescent="0.2">
      <c r="A388" s="369" t="s">
        <v>292</v>
      </c>
      <c r="B388" s="378"/>
      <c r="C388" s="375">
        <v>8.5</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8.67</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6.7</v>
      </c>
      <c r="D392" s="371" t="s">
        <v>50</v>
      </c>
      <c r="E392"/>
      <c r="F392"/>
      <c r="G392"/>
      <c r="H392"/>
      <c r="J392" s="379"/>
    </row>
    <row r="393" spans="1:10" x14ac:dyDescent="0.2">
      <c r="A393" s="365" t="s">
        <v>297</v>
      </c>
      <c r="B393" s="377">
        <v>0.24</v>
      </c>
      <c r="C393" s="376"/>
      <c r="D393" s="368" t="s">
        <v>32</v>
      </c>
      <c r="E393"/>
      <c r="F393"/>
      <c r="G393"/>
      <c r="H393"/>
    </row>
    <row r="394" spans="1:10" x14ac:dyDescent="0.2">
      <c r="A394" s="380" t="s">
        <v>298</v>
      </c>
      <c r="B394" s="378"/>
      <c r="C394" s="381">
        <v>8.6</v>
      </c>
      <c r="D394" s="371" t="s">
        <v>50</v>
      </c>
      <c r="E394"/>
      <c r="F394"/>
      <c r="G394"/>
      <c r="H394"/>
    </row>
    <row r="395" spans="1:10" x14ac:dyDescent="0.2">
      <c r="A395" s="365" t="s">
        <v>299</v>
      </c>
      <c r="B395" s="366">
        <v>0.255</v>
      </c>
      <c r="C395" s="376"/>
      <c r="D395" s="368" t="s">
        <v>32</v>
      </c>
      <c r="E395"/>
      <c r="F395"/>
      <c r="G395"/>
      <c r="H395"/>
    </row>
    <row r="396" spans="1:10" x14ac:dyDescent="0.2">
      <c r="A396" s="369" t="s">
        <v>300</v>
      </c>
      <c r="B396" s="373"/>
      <c r="C396" s="375">
        <v>6.87</v>
      </c>
      <c r="D396" s="371" t="s">
        <v>50</v>
      </c>
      <c r="E396"/>
      <c r="F396"/>
      <c r="G396"/>
      <c r="H396"/>
    </row>
    <row r="397" spans="1:10" x14ac:dyDescent="0.2">
      <c r="A397" s="382" t="s">
        <v>301</v>
      </c>
      <c r="B397" s="377">
        <v>0.28499999999999998</v>
      </c>
      <c r="C397" s="383"/>
      <c r="D397" s="368" t="s">
        <v>32</v>
      </c>
      <c r="E397"/>
      <c r="F397"/>
      <c r="G397"/>
      <c r="H397"/>
    </row>
    <row r="398" spans="1:10" x14ac:dyDescent="0.2">
      <c r="A398" s="380" t="s">
        <v>302</v>
      </c>
      <c r="B398" s="378"/>
      <c r="C398" s="381">
        <v>8.17</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v>
      </c>
      <c r="D400" s="371" t="s">
        <v>50</v>
      </c>
      <c r="E400"/>
      <c r="F400"/>
      <c r="G400"/>
      <c r="H400"/>
    </row>
    <row r="401" spans="1:8" x14ac:dyDescent="0.2">
      <c r="A401" s="382" t="s">
        <v>305</v>
      </c>
      <c r="B401" s="377">
        <v>0.24099999999999999</v>
      </c>
      <c r="C401" s="383"/>
      <c r="D401" s="368" t="s">
        <v>32</v>
      </c>
      <c r="E401"/>
      <c r="F401"/>
      <c r="G401"/>
      <c r="H401"/>
    </row>
    <row r="402" spans="1:8" x14ac:dyDescent="0.2">
      <c r="A402" s="380" t="s">
        <v>306</v>
      </c>
      <c r="B402" s="378"/>
      <c r="C402" s="381">
        <v>5.5</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7.2</v>
      </c>
      <c r="D404" s="371" t="s">
        <v>50</v>
      </c>
      <c r="E404"/>
      <c r="F404"/>
      <c r="G404"/>
      <c r="H404"/>
    </row>
    <row r="405" spans="1:8" x14ac:dyDescent="0.2">
      <c r="A405" s="382" t="s">
        <v>309</v>
      </c>
      <c r="B405" s="377">
        <v>0.314</v>
      </c>
      <c r="C405" s="383"/>
      <c r="D405" s="368" t="s">
        <v>32</v>
      </c>
      <c r="E405"/>
      <c r="F405"/>
      <c r="G405"/>
      <c r="H405"/>
    </row>
    <row r="406" spans="1:8" x14ac:dyDescent="0.2">
      <c r="A406" s="380" t="s">
        <v>310</v>
      </c>
      <c r="B406" s="378"/>
      <c r="C406" s="381">
        <v>7.47</v>
      </c>
      <c r="D406" s="384" t="s">
        <v>50</v>
      </c>
      <c r="E406"/>
      <c r="F406"/>
      <c r="G406"/>
      <c r="H406"/>
    </row>
    <row r="407" spans="1:8" x14ac:dyDescent="0.2">
      <c r="A407"/>
    </row>
    <row r="408" spans="1:8" x14ac:dyDescent="0.2">
      <c r="A408"/>
    </row>
  </sheetData>
  <mergeCells count="2">
    <mergeCell ref="G4:I4"/>
    <mergeCell ref="D4:F4"/>
  </mergeCells>
  <phoneticPr fontId="0" type="noConversion"/>
  <dataValidations count="6">
    <dataValidation type="list" allowBlank="1" showInputMessage="1" showErrorMessage="1" prompt="click on arrow for a drop down list" sqref="A68:A72" xr:uid="{3569029D-04B4-436B-818C-6FDB2D29EF58}">
      <formula1>$A$322:$A$326</formula1>
    </dataValidation>
    <dataValidation type="list" allowBlank="1" showInputMessage="1" showErrorMessage="1" prompt="click on arrow for a drop down list" sqref="A58:A62" xr:uid="{299B7927-06E8-499A-B8EF-44632085EAE6}">
      <formula1>$A$298:$A$319</formula1>
    </dataValidation>
    <dataValidation type="list" allowBlank="1" showInputMessage="1" showErrorMessage="1" prompt="click on arrow for a drop down list" sqref="A48:A52" xr:uid="{AA0FD2FD-B058-43F1-A0E7-BC256714EEBD}">
      <formula1>$A281:$A$297</formula1>
    </dataValidation>
    <dataValidation type="list" allowBlank="1" showInputMessage="1" showErrorMessage="1" prompt="click on arrow for a drop down list" sqref="A78:A82" xr:uid="{EB15E4CB-E546-4570-9DE0-A7E61BCE2E55}">
      <formula1>$A$330:$A$372</formula1>
    </dataValidation>
    <dataValidation type="list" allowBlank="1" showInputMessage="1" showErrorMessage="1" sqref="A95:A100" xr:uid="{F0D2AB69-AA5E-44BF-9648-D10780929449}">
      <formula1>$A$375:$A$406</formula1>
    </dataValidation>
    <dataValidation type="list" allowBlank="1" showInputMessage="1" showErrorMessage="1" prompt="Click on arrow for a drop down list" sqref="E7:E42" xr:uid="{55A9B996-327D-4B5E-A667-6DBCD201F338}">
      <formula1>$F$281:$F$335</formula1>
    </dataValidation>
  </dataValidations>
  <pageMargins left="0.7" right="0.45" top="0.75" bottom="0.75" header="0.3" footer="0.3"/>
  <pageSetup scale="80"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09"/>
  <sheetViews>
    <sheetView showGridLines="0" workbookViewId="0">
      <selection activeCell="G4" sqref="G4:I4"/>
    </sheetView>
  </sheetViews>
  <sheetFormatPr defaultRowHeight="12.75" x14ac:dyDescent="0.2"/>
  <cols>
    <col min="1" max="1" width="23.42578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14062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'day12'!B4+1</f>
        <v>44117</v>
      </c>
      <c r="C4" s="172"/>
      <c r="D4" s="479" t="s">
        <v>53</v>
      </c>
      <c r="E4" s="479"/>
      <c r="F4" s="479"/>
      <c r="G4" s="477"/>
      <c r="H4" s="477"/>
      <c r="I4" s="478"/>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343</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350</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363</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365</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369</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44327.488727777774</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340</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341</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342</v>
      </c>
      <c r="B330" s="52">
        <v>136</v>
      </c>
      <c r="C330" s="8"/>
      <c r="D330" s="8" t="s">
        <v>7</v>
      </c>
      <c r="F330" s="50" t="s">
        <v>83</v>
      </c>
      <c r="G330" s="56">
        <v>57</v>
      </c>
      <c r="H330"/>
    </row>
    <row r="331" spans="1:8" x14ac:dyDescent="0.2">
      <c r="A331" s="51" t="s">
        <v>343</v>
      </c>
      <c r="B331" s="52">
        <v>149</v>
      </c>
      <c r="C331" s="8"/>
      <c r="D331" s="8" t="s">
        <v>7</v>
      </c>
      <c r="F331" s="50" t="s">
        <v>84</v>
      </c>
      <c r="G331" s="56">
        <v>59</v>
      </c>
      <c r="H331"/>
    </row>
    <row r="332" spans="1:8" x14ac:dyDescent="0.2">
      <c r="A332" s="51" t="s">
        <v>344</v>
      </c>
      <c r="B332" s="52">
        <v>371</v>
      </c>
      <c r="C332" s="8"/>
      <c r="D332" s="8" t="s">
        <v>7</v>
      </c>
      <c r="F332" s="50" t="s">
        <v>86</v>
      </c>
      <c r="G332" s="56">
        <v>61</v>
      </c>
      <c r="H332"/>
    </row>
    <row r="333" spans="1:8" x14ac:dyDescent="0.2">
      <c r="A333" s="51" t="s">
        <v>345</v>
      </c>
      <c r="B333" s="52">
        <v>259</v>
      </c>
      <c r="C333" s="8"/>
      <c r="D333" s="8" t="s">
        <v>7</v>
      </c>
      <c r="F333" s="50" t="s">
        <v>87</v>
      </c>
      <c r="G333" s="56">
        <v>63</v>
      </c>
      <c r="H333"/>
    </row>
    <row r="334" spans="1:8" x14ac:dyDescent="0.2">
      <c r="A334" s="51" t="s">
        <v>346</v>
      </c>
      <c r="B334" s="52">
        <v>296</v>
      </c>
      <c r="C334" s="8"/>
      <c r="D334" s="8" t="s">
        <v>7</v>
      </c>
      <c r="F334" s="50" t="s">
        <v>88</v>
      </c>
      <c r="G334" s="56">
        <v>65</v>
      </c>
      <c r="H334"/>
    </row>
    <row r="335" spans="1:8" x14ac:dyDescent="0.2">
      <c r="A335" s="51" t="s">
        <v>347</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348</v>
      </c>
      <c r="B341" s="52">
        <v>25</v>
      </c>
      <c r="C341" s="8"/>
      <c r="D341" s="8" t="s">
        <v>7</v>
      </c>
      <c r="H341"/>
    </row>
    <row r="342" spans="1:8" x14ac:dyDescent="0.2">
      <c r="A342" s="51" t="s">
        <v>349</v>
      </c>
      <c r="B342" s="52">
        <v>88</v>
      </c>
      <c r="C342" s="8"/>
      <c r="D342" s="8" t="s">
        <v>7</v>
      </c>
      <c r="H342"/>
    </row>
    <row r="343" spans="1:8" x14ac:dyDescent="0.2">
      <c r="A343" s="51" t="s">
        <v>350</v>
      </c>
      <c r="B343" s="52">
        <v>58</v>
      </c>
      <c r="C343" s="8"/>
      <c r="D343" s="8" t="s">
        <v>7</v>
      </c>
      <c r="H343"/>
    </row>
    <row r="344" spans="1:8" x14ac:dyDescent="0.2">
      <c r="A344" s="51" t="s">
        <v>85</v>
      </c>
      <c r="B344" s="52">
        <v>15</v>
      </c>
      <c r="C344" s="8"/>
      <c r="D344" s="8" t="s">
        <v>7</v>
      </c>
      <c r="H344"/>
    </row>
    <row r="345" spans="1:8" x14ac:dyDescent="0.2">
      <c r="A345" s="51" t="s">
        <v>351</v>
      </c>
      <c r="B345" s="52">
        <v>9</v>
      </c>
      <c r="C345" s="8"/>
      <c r="D345" s="8" t="s">
        <v>7</v>
      </c>
      <c r="H345"/>
    </row>
    <row r="346" spans="1:8" x14ac:dyDescent="0.2">
      <c r="A346" s="51" t="s">
        <v>352</v>
      </c>
      <c r="B346" s="52">
        <v>14</v>
      </c>
      <c r="C346" s="8"/>
      <c r="D346" s="8" t="s">
        <v>7</v>
      </c>
      <c r="H346"/>
    </row>
    <row r="347" spans="1:8" x14ac:dyDescent="0.2">
      <c r="A347" s="51" t="s">
        <v>353</v>
      </c>
      <c r="B347" s="52">
        <v>19</v>
      </c>
      <c r="C347" s="8"/>
      <c r="D347" s="8" t="s">
        <v>7</v>
      </c>
      <c r="H347"/>
    </row>
    <row r="348" spans="1:8" x14ac:dyDescent="0.2">
      <c r="A348" s="51" t="s">
        <v>152</v>
      </c>
      <c r="B348" s="52">
        <v>22</v>
      </c>
      <c r="C348" s="8"/>
      <c r="D348" s="8" t="s">
        <v>7</v>
      </c>
      <c r="H348"/>
    </row>
    <row r="349" spans="1:8" x14ac:dyDescent="0.2">
      <c r="A349" s="51" t="s">
        <v>354</v>
      </c>
      <c r="B349" s="52">
        <v>30</v>
      </c>
      <c r="C349" s="8"/>
      <c r="D349" s="8" t="s">
        <v>7</v>
      </c>
      <c r="H349"/>
    </row>
    <row r="350" spans="1:8" x14ac:dyDescent="0.2">
      <c r="A350" s="51" t="s">
        <v>355</v>
      </c>
      <c r="B350" s="52">
        <v>4</v>
      </c>
      <c r="C350" s="8"/>
      <c r="D350" s="8" t="s">
        <v>7</v>
      </c>
      <c r="H350"/>
    </row>
    <row r="351" spans="1:8" x14ac:dyDescent="0.2">
      <c r="A351" s="51" t="s">
        <v>356</v>
      </c>
      <c r="B351" s="52">
        <v>5</v>
      </c>
      <c r="C351" s="8"/>
      <c r="D351" s="8" t="s">
        <v>7</v>
      </c>
      <c r="H351"/>
    </row>
    <row r="352" spans="1:8" x14ac:dyDescent="0.2">
      <c r="A352" s="51" t="s">
        <v>357</v>
      </c>
      <c r="B352" s="52">
        <v>3</v>
      </c>
      <c r="C352" s="8"/>
      <c r="D352" s="8" t="s">
        <v>7</v>
      </c>
      <c r="H352"/>
    </row>
    <row r="353" spans="1:8" x14ac:dyDescent="0.2">
      <c r="A353" s="51" t="s">
        <v>358</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359</v>
      </c>
      <c r="B356" s="52">
        <v>12</v>
      </c>
      <c r="D356" s="8" t="s">
        <v>7</v>
      </c>
      <c r="H356"/>
    </row>
    <row r="357" spans="1:8" x14ac:dyDescent="0.2">
      <c r="A357" s="51" t="s">
        <v>360</v>
      </c>
      <c r="B357" s="52">
        <v>73</v>
      </c>
      <c r="D357" s="8" t="s">
        <v>7</v>
      </c>
      <c r="H357"/>
    </row>
    <row r="358" spans="1:8" x14ac:dyDescent="0.2">
      <c r="A358" s="51" t="s">
        <v>361</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362</v>
      </c>
      <c r="B362" s="52">
        <v>17</v>
      </c>
      <c r="C362" s="8"/>
      <c r="D362" s="8" t="s">
        <v>7</v>
      </c>
      <c r="H362"/>
    </row>
    <row r="363" spans="1:8" x14ac:dyDescent="0.2">
      <c r="A363" s="51" t="s">
        <v>363</v>
      </c>
      <c r="B363" s="52">
        <v>13</v>
      </c>
      <c r="C363" s="8"/>
      <c r="D363" s="8" t="s">
        <v>7</v>
      </c>
      <c r="H363"/>
    </row>
    <row r="364" spans="1:8" x14ac:dyDescent="0.2">
      <c r="A364" s="51" t="s">
        <v>364</v>
      </c>
      <c r="B364" s="52">
        <v>24</v>
      </c>
      <c r="C364" s="232"/>
      <c r="D364" s="8" t="s">
        <v>7</v>
      </c>
      <c r="H364"/>
    </row>
    <row r="365" spans="1:8" x14ac:dyDescent="0.2">
      <c r="A365" s="51" t="s">
        <v>365</v>
      </c>
      <c r="B365" s="52">
        <v>123</v>
      </c>
      <c r="C365" s="232"/>
      <c r="D365" s="8" t="s">
        <v>7</v>
      </c>
      <c r="H365"/>
    </row>
    <row r="366" spans="1:8" x14ac:dyDescent="0.2">
      <c r="A366" s="51" t="s">
        <v>366</v>
      </c>
      <c r="B366" s="52">
        <v>40</v>
      </c>
      <c r="C366" s="232"/>
      <c r="D366" s="8" t="s">
        <v>7</v>
      </c>
      <c r="H366"/>
    </row>
    <row r="367" spans="1:8" x14ac:dyDescent="0.2">
      <c r="A367" s="51" t="s">
        <v>90</v>
      </c>
      <c r="B367" s="52">
        <v>77</v>
      </c>
      <c r="C367" s="232"/>
      <c r="D367" s="8" t="s">
        <v>7</v>
      </c>
      <c r="H367"/>
    </row>
    <row r="368" spans="1:8" x14ac:dyDescent="0.2">
      <c r="A368" s="51" t="s">
        <v>367</v>
      </c>
      <c r="B368" s="52">
        <v>80</v>
      </c>
      <c r="C368" s="232"/>
      <c r="D368" s="8" t="s">
        <v>7</v>
      </c>
      <c r="H368"/>
    </row>
    <row r="369" spans="1:8" x14ac:dyDescent="0.2">
      <c r="A369" s="51" t="s">
        <v>368</v>
      </c>
      <c r="B369" s="52">
        <v>80</v>
      </c>
      <c r="C369" s="232"/>
      <c r="D369" s="8" t="s">
        <v>7</v>
      </c>
      <c r="H369"/>
    </row>
    <row r="370" spans="1:8" x14ac:dyDescent="0.2">
      <c r="A370" s="51" t="s">
        <v>156</v>
      </c>
      <c r="B370" s="52">
        <v>15</v>
      </c>
      <c r="C370" s="232"/>
      <c r="D370" s="8" t="s">
        <v>7</v>
      </c>
      <c r="H370"/>
    </row>
    <row r="371" spans="1:8" x14ac:dyDescent="0.2">
      <c r="A371" s="51" t="s">
        <v>369</v>
      </c>
      <c r="B371" s="52">
        <v>937</v>
      </c>
      <c r="C371" s="232"/>
      <c r="D371" s="8" t="s">
        <v>64</v>
      </c>
      <c r="H371"/>
    </row>
    <row r="372" spans="1:8" x14ac:dyDescent="0.2">
      <c r="A372" s="51" t="s">
        <v>370</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0.161</v>
      </c>
      <c r="C375" s="367"/>
      <c r="D375" s="368" t="s">
        <v>32</v>
      </c>
      <c r="E375"/>
      <c r="H375"/>
    </row>
    <row r="376" spans="1:8" x14ac:dyDescent="0.2">
      <c r="A376" s="369" t="s">
        <v>277</v>
      </c>
      <c r="B376" s="373"/>
      <c r="C376" s="370">
        <v>9.67</v>
      </c>
      <c r="D376" s="371" t="s">
        <v>50</v>
      </c>
      <c r="E376"/>
      <c r="H376"/>
    </row>
    <row r="377" spans="1:8" x14ac:dyDescent="0.2">
      <c r="A377" s="365" t="s">
        <v>278</v>
      </c>
      <c r="B377" s="366">
        <v>0.127</v>
      </c>
      <c r="C377" s="372"/>
      <c r="D377" s="368" t="s">
        <v>32</v>
      </c>
      <c r="E377"/>
      <c r="F377"/>
      <c r="G377"/>
      <c r="H377"/>
    </row>
    <row r="378" spans="1:8" x14ac:dyDescent="0.2">
      <c r="A378" s="369" t="s">
        <v>279</v>
      </c>
      <c r="B378" s="373"/>
      <c r="C378" s="370">
        <v>8.43</v>
      </c>
      <c r="D378" s="371" t="s">
        <v>50</v>
      </c>
      <c r="E378"/>
      <c r="F378"/>
      <c r="G378"/>
      <c r="H378"/>
    </row>
    <row r="379" spans="1:8" x14ac:dyDescent="0.2">
      <c r="A379" s="365" t="s">
        <v>280</v>
      </c>
      <c r="B379" s="366">
        <v>0.11799999999999999</v>
      </c>
      <c r="C379" s="372"/>
      <c r="D379" s="368" t="s">
        <v>32</v>
      </c>
      <c r="E379"/>
      <c r="F379"/>
      <c r="G379"/>
      <c r="H379"/>
    </row>
    <row r="380" spans="1:8" x14ac:dyDescent="0.2">
      <c r="A380" s="369" t="s">
        <v>281</v>
      </c>
      <c r="B380" s="373"/>
      <c r="C380" s="370">
        <v>7.23</v>
      </c>
      <c r="D380" s="371" t="s">
        <v>50</v>
      </c>
      <c r="E380"/>
      <c r="F380"/>
      <c r="G380"/>
      <c r="H380"/>
    </row>
    <row r="381" spans="1:8" x14ac:dyDescent="0.2">
      <c r="A381" s="365" t="s">
        <v>283</v>
      </c>
      <c r="B381" s="366">
        <v>0.29099999999999998</v>
      </c>
      <c r="C381" s="372"/>
      <c r="D381" s="368" t="s">
        <v>32</v>
      </c>
      <c r="E381"/>
      <c r="F381"/>
      <c r="G381"/>
      <c r="H381"/>
    </row>
    <row r="382" spans="1:8" x14ac:dyDescent="0.2">
      <c r="A382" s="369" t="s">
        <v>284</v>
      </c>
      <c r="B382" s="373"/>
      <c r="C382" s="370">
        <v>8.57</v>
      </c>
      <c r="D382" s="371" t="s">
        <v>50</v>
      </c>
      <c r="E382"/>
      <c r="F382"/>
      <c r="G382"/>
      <c r="H382"/>
    </row>
    <row r="383" spans="1:8" x14ac:dyDescent="0.2">
      <c r="A383" s="365" t="s">
        <v>287</v>
      </c>
      <c r="B383" s="366">
        <v>0.20499999999999999</v>
      </c>
      <c r="C383" s="374"/>
      <c r="D383" s="368" t="s">
        <v>32</v>
      </c>
      <c r="E383"/>
      <c r="F383"/>
      <c r="G383"/>
      <c r="H383"/>
    </row>
    <row r="384" spans="1:8" x14ac:dyDescent="0.2">
      <c r="A384" s="369" t="s">
        <v>288</v>
      </c>
      <c r="B384" s="373"/>
      <c r="C384" s="375">
        <v>10.47</v>
      </c>
      <c r="D384" s="371" t="s">
        <v>50</v>
      </c>
      <c r="E384"/>
      <c r="F384"/>
      <c r="G384"/>
      <c r="H384"/>
    </row>
    <row r="385" spans="1:10" x14ac:dyDescent="0.2">
      <c r="A385" s="365" t="s">
        <v>289</v>
      </c>
      <c r="B385" s="366">
        <v>0.19800000000000001</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0.151</v>
      </c>
      <c r="C387" s="376"/>
      <c r="D387" s="368" t="s">
        <v>32</v>
      </c>
      <c r="E387"/>
      <c r="F387"/>
      <c r="G387"/>
      <c r="H387"/>
      <c r="J387" s="379"/>
    </row>
    <row r="388" spans="1:10" x14ac:dyDescent="0.2">
      <c r="A388" s="369" t="s">
        <v>292</v>
      </c>
      <c r="B388" s="378"/>
      <c r="C388" s="375">
        <v>8.5</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8.67</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6.7</v>
      </c>
      <c r="D392" s="371" t="s">
        <v>50</v>
      </c>
      <c r="E392"/>
      <c r="F392"/>
      <c r="G392"/>
      <c r="H392"/>
      <c r="J392" s="379"/>
    </row>
    <row r="393" spans="1:10" x14ac:dyDescent="0.2">
      <c r="A393" s="365" t="s">
        <v>297</v>
      </c>
      <c r="B393" s="377">
        <v>0.24</v>
      </c>
      <c r="C393" s="376"/>
      <c r="D393" s="368" t="s">
        <v>32</v>
      </c>
      <c r="E393"/>
      <c r="F393"/>
      <c r="G393"/>
      <c r="H393"/>
    </row>
    <row r="394" spans="1:10" x14ac:dyDescent="0.2">
      <c r="A394" s="380" t="s">
        <v>298</v>
      </c>
      <c r="B394" s="378"/>
      <c r="C394" s="381">
        <v>8.6</v>
      </c>
      <c r="D394" s="371" t="s">
        <v>50</v>
      </c>
      <c r="E394"/>
      <c r="F394"/>
      <c r="G394"/>
      <c r="H394"/>
    </row>
    <row r="395" spans="1:10" x14ac:dyDescent="0.2">
      <c r="A395" s="365" t="s">
        <v>299</v>
      </c>
      <c r="B395" s="366">
        <v>0.255</v>
      </c>
      <c r="C395" s="376"/>
      <c r="D395" s="368" t="s">
        <v>32</v>
      </c>
      <c r="E395"/>
      <c r="F395"/>
      <c r="G395"/>
      <c r="H395"/>
    </row>
    <row r="396" spans="1:10" x14ac:dyDescent="0.2">
      <c r="A396" s="369" t="s">
        <v>300</v>
      </c>
      <c r="B396" s="373"/>
      <c r="C396" s="375">
        <v>6.87</v>
      </c>
      <c r="D396" s="371" t="s">
        <v>50</v>
      </c>
      <c r="E396"/>
      <c r="F396"/>
      <c r="G396"/>
      <c r="H396"/>
    </row>
    <row r="397" spans="1:10" x14ac:dyDescent="0.2">
      <c r="A397" s="382" t="s">
        <v>301</v>
      </c>
      <c r="B397" s="377">
        <v>0.28499999999999998</v>
      </c>
      <c r="C397" s="383"/>
      <c r="D397" s="368" t="s">
        <v>32</v>
      </c>
      <c r="E397"/>
      <c r="F397"/>
      <c r="G397"/>
      <c r="H397"/>
    </row>
    <row r="398" spans="1:10" x14ac:dyDescent="0.2">
      <c r="A398" s="380" t="s">
        <v>302</v>
      </c>
      <c r="B398" s="378"/>
      <c r="C398" s="381">
        <v>8.17</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v>
      </c>
      <c r="D400" s="371" t="s">
        <v>50</v>
      </c>
      <c r="E400"/>
      <c r="F400"/>
      <c r="G400"/>
      <c r="H400"/>
    </row>
    <row r="401" spans="1:8" x14ac:dyDescent="0.2">
      <c r="A401" s="382" t="s">
        <v>305</v>
      </c>
      <c r="B401" s="377">
        <v>0.24099999999999999</v>
      </c>
      <c r="C401" s="383"/>
      <c r="D401" s="368" t="s">
        <v>32</v>
      </c>
      <c r="E401"/>
      <c r="F401"/>
      <c r="G401"/>
      <c r="H401"/>
    </row>
    <row r="402" spans="1:8" x14ac:dyDescent="0.2">
      <c r="A402" s="380" t="s">
        <v>306</v>
      </c>
      <c r="B402" s="378"/>
      <c r="C402" s="381">
        <v>5.5</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7.2</v>
      </c>
      <c r="D404" s="371" t="s">
        <v>50</v>
      </c>
      <c r="E404"/>
      <c r="F404"/>
      <c r="G404"/>
      <c r="H404"/>
    </row>
    <row r="405" spans="1:8" x14ac:dyDescent="0.2">
      <c r="A405" s="382" t="s">
        <v>309</v>
      </c>
      <c r="B405" s="377">
        <v>0.314</v>
      </c>
      <c r="C405" s="383"/>
      <c r="D405" s="368" t="s">
        <v>32</v>
      </c>
      <c r="E405"/>
      <c r="F405"/>
      <c r="G405"/>
      <c r="H405"/>
    </row>
    <row r="406" spans="1:8" x14ac:dyDescent="0.2">
      <c r="A406" s="380" t="s">
        <v>310</v>
      </c>
      <c r="B406" s="378"/>
      <c r="C406" s="381">
        <v>7.47</v>
      </c>
      <c r="D406" s="384" t="s">
        <v>50</v>
      </c>
      <c r="E406"/>
      <c r="F406"/>
      <c r="G406"/>
      <c r="H406"/>
    </row>
    <row r="407" spans="1:8" x14ac:dyDescent="0.2">
      <c r="A407"/>
    </row>
    <row r="408" spans="1:8" x14ac:dyDescent="0.2">
      <c r="A408"/>
    </row>
    <row r="409" spans="1:8" x14ac:dyDescent="0.2">
      <c r="A409"/>
    </row>
  </sheetData>
  <mergeCells count="2">
    <mergeCell ref="G4:I4"/>
    <mergeCell ref="D4:F4"/>
  </mergeCells>
  <phoneticPr fontId="0" type="noConversion"/>
  <dataValidations count="6">
    <dataValidation type="list" allowBlank="1" showInputMessage="1" showErrorMessage="1" prompt="click on arrow for a drop down list" sqref="A68:A72" xr:uid="{F10412A4-869D-4DE3-A05E-8946A6792402}">
      <formula1>$A$322:$A$326</formula1>
    </dataValidation>
    <dataValidation type="list" allowBlank="1" showInputMessage="1" showErrorMessage="1" prompt="click on arrow for a drop down list" sqref="A58:A62" xr:uid="{CBE40161-00FF-4979-82C5-0B603BA846ED}">
      <formula1>$A$298:$A$319</formula1>
    </dataValidation>
    <dataValidation type="list" allowBlank="1" showInputMessage="1" showErrorMessage="1" prompt="click on arrow for a drop down list" sqref="A48:A52" xr:uid="{718CA801-975C-460C-8ABC-A4253B9EFF22}">
      <formula1>$A281:$A$297</formula1>
    </dataValidation>
    <dataValidation type="list" allowBlank="1" showInputMessage="1" showErrorMessage="1" prompt="click on arrow for a drop down list" sqref="A78:A82" xr:uid="{1C114457-D1F0-4332-B30D-3FE2BFABB7F3}">
      <formula1>$A$330:$A$372</formula1>
    </dataValidation>
    <dataValidation type="list" allowBlank="1" showInputMessage="1" showErrorMessage="1" sqref="A95:A100" xr:uid="{47A951A0-43B8-4895-AF84-44A702CCCAF8}">
      <formula1>$A$375:$A$406</formula1>
    </dataValidation>
    <dataValidation type="list" allowBlank="1" showInputMessage="1" showErrorMessage="1" prompt="Click on arrow for a drop down list" sqref="E7:E42" xr:uid="{49295FF4-571C-4BBC-8C4A-379BF03AED9E}">
      <formula1>$F$281:$F$335</formula1>
    </dataValidation>
  </dataValidations>
  <pageMargins left="0.7" right="0.45" top="0.75" bottom="0.75" header="0.3" footer="0.3"/>
  <pageSetup scale="80"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408"/>
  <sheetViews>
    <sheetView showGridLines="0" workbookViewId="0">
      <selection activeCell="G4" sqref="G4:I4"/>
    </sheetView>
  </sheetViews>
  <sheetFormatPr defaultRowHeight="12.75" x14ac:dyDescent="0.2"/>
  <cols>
    <col min="1" max="1" width="23.28515625" style="1" customWidth="1"/>
    <col min="2" max="2" width="12.285156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8554687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'day13'!B4+1</f>
        <v>44118</v>
      </c>
      <c r="C4" s="172"/>
      <c r="D4" s="479" t="s">
        <v>53</v>
      </c>
      <c r="E4" s="479"/>
      <c r="F4" s="479"/>
      <c r="G4" s="477"/>
      <c r="H4" s="477"/>
      <c r="I4" s="478"/>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343</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350</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363</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365</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369</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44327.488727777774</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340</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341</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342</v>
      </c>
      <c r="B330" s="52">
        <v>136</v>
      </c>
      <c r="C330" s="8"/>
      <c r="D330" s="8" t="s">
        <v>7</v>
      </c>
      <c r="F330" s="50" t="s">
        <v>83</v>
      </c>
      <c r="G330" s="56">
        <v>57</v>
      </c>
      <c r="H330"/>
    </row>
    <row r="331" spans="1:8" x14ac:dyDescent="0.2">
      <c r="A331" s="51" t="s">
        <v>343</v>
      </c>
      <c r="B331" s="52">
        <v>149</v>
      </c>
      <c r="C331" s="8"/>
      <c r="D331" s="8" t="s">
        <v>7</v>
      </c>
      <c r="F331" s="50" t="s">
        <v>84</v>
      </c>
      <c r="G331" s="56">
        <v>59</v>
      </c>
      <c r="H331"/>
    </row>
    <row r="332" spans="1:8" x14ac:dyDescent="0.2">
      <c r="A332" s="51" t="s">
        <v>344</v>
      </c>
      <c r="B332" s="52">
        <v>371</v>
      </c>
      <c r="C332" s="8"/>
      <c r="D332" s="8" t="s">
        <v>7</v>
      </c>
      <c r="F332" s="50" t="s">
        <v>86</v>
      </c>
      <c r="G332" s="56">
        <v>61</v>
      </c>
      <c r="H332"/>
    </row>
    <row r="333" spans="1:8" x14ac:dyDescent="0.2">
      <c r="A333" s="51" t="s">
        <v>345</v>
      </c>
      <c r="B333" s="52">
        <v>259</v>
      </c>
      <c r="C333" s="8"/>
      <c r="D333" s="8" t="s">
        <v>7</v>
      </c>
      <c r="F333" s="50" t="s">
        <v>87</v>
      </c>
      <c r="G333" s="56">
        <v>63</v>
      </c>
      <c r="H333"/>
    </row>
    <row r="334" spans="1:8" x14ac:dyDescent="0.2">
      <c r="A334" s="51" t="s">
        <v>346</v>
      </c>
      <c r="B334" s="52">
        <v>296</v>
      </c>
      <c r="C334" s="8"/>
      <c r="D334" s="8" t="s">
        <v>7</v>
      </c>
      <c r="F334" s="50" t="s">
        <v>88</v>
      </c>
      <c r="G334" s="56">
        <v>65</v>
      </c>
      <c r="H334"/>
    </row>
    <row r="335" spans="1:8" x14ac:dyDescent="0.2">
      <c r="A335" s="51" t="s">
        <v>347</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348</v>
      </c>
      <c r="B341" s="52">
        <v>25</v>
      </c>
      <c r="C341" s="8"/>
      <c r="D341" s="8" t="s">
        <v>7</v>
      </c>
      <c r="H341"/>
    </row>
    <row r="342" spans="1:8" x14ac:dyDescent="0.2">
      <c r="A342" s="51" t="s">
        <v>349</v>
      </c>
      <c r="B342" s="52">
        <v>88</v>
      </c>
      <c r="C342" s="8"/>
      <c r="D342" s="8" t="s">
        <v>7</v>
      </c>
      <c r="H342"/>
    </row>
    <row r="343" spans="1:8" x14ac:dyDescent="0.2">
      <c r="A343" s="51" t="s">
        <v>350</v>
      </c>
      <c r="B343" s="52">
        <v>58</v>
      </c>
      <c r="C343" s="8"/>
      <c r="D343" s="8" t="s">
        <v>7</v>
      </c>
      <c r="H343"/>
    </row>
    <row r="344" spans="1:8" x14ac:dyDescent="0.2">
      <c r="A344" s="51" t="s">
        <v>85</v>
      </c>
      <c r="B344" s="52">
        <v>15</v>
      </c>
      <c r="C344" s="8"/>
      <c r="D344" s="8" t="s">
        <v>7</v>
      </c>
      <c r="H344"/>
    </row>
    <row r="345" spans="1:8" x14ac:dyDescent="0.2">
      <c r="A345" s="51" t="s">
        <v>351</v>
      </c>
      <c r="B345" s="52">
        <v>9</v>
      </c>
      <c r="C345" s="8"/>
      <c r="D345" s="8" t="s">
        <v>7</v>
      </c>
      <c r="H345"/>
    </row>
    <row r="346" spans="1:8" x14ac:dyDescent="0.2">
      <c r="A346" s="51" t="s">
        <v>352</v>
      </c>
      <c r="B346" s="52">
        <v>14</v>
      </c>
      <c r="C346" s="8"/>
      <c r="D346" s="8" t="s">
        <v>7</v>
      </c>
      <c r="H346"/>
    </row>
    <row r="347" spans="1:8" x14ac:dyDescent="0.2">
      <c r="A347" s="51" t="s">
        <v>353</v>
      </c>
      <c r="B347" s="52">
        <v>19</v>
      </c>
      <c r="C347" s="8"/>
      <c r="D347" s="8" t="s">
        <v>7</v>
      </c>
      <c r="H347"/>
    </row>
    <row r="348" spans="1:8" x14ac:dyDescent="0.2">
      <c r="A348" s="51" t="s">
        <v>152</v>
      </c>
      <c r="B348" s="52">
        <v>22</v>
      </c>
      <c r="C348" s="8"/>
      <c r="D348" s="8" t="s">
        <v>7</v>
      </c>
      <c r="H348"/>
    </row>
    <row r="349" spans="1:8" x14ac:dyDescent="0.2">
      <c r="A349" s="51" t="s">
        <v>354</v>
      </c>
      <c r="B349" s="52">
        <v>30</v>
      </c>
      <c r="C349" s="8"/>
      <c r="D349" s="8" t="s">
        <v>7</v>
      </c>
      <c r="H349"/>
    </row>
    <row r="350" spans="1:8" x14ac:dyDescent="0.2">
      <c r="A350" s="51" t="s">
        <v>355</v>
      </c>
      <c r="B350" s="52">
        <v>4</v>
      </c>
      <c r="C350" s="8"/>
      <c r="D350" s="8" t="s">
        <v>7</v>
      </c>
      <c r="H350"/>
    </row>
    <row r="351" spans="1:8" x14ac:dyDescent="0.2">
      <c r="A351" s="51" t="s">
        <v>356</v>
      </c>
      <c r="B351" s="52">
        <v>5</v>
      </c>
      <c r="C351" s="8"/>
      <c r="D351" s="8" t="s">
        <v>7</v>
      </c>
      <c r="H351"/>
    </row>
    <row r="352" spans="1:8" x14ac:dyDescent="0.2">
      <c r="A352" s="51" t="s">
        <v>357</v>
      </c>
      <c r="B352" s="52">
        <v>3</v>
      </c>
      <c r="C352" s="8"/>
      <c r="D352" s="8" t="s">
        <v>7</v>
      </c>
      <c r="H352"/>
    </row>
    <row r="353" spans="1:8" x14ac:dyDescent="0.2">
      <c r="A353" s="51" t="s">
        <v>358</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359</v>
      </c>
      <c r="B356" s="52">
        <v>12</v>
      </c>
      <c r="D356" s="8" t="s">
        <v>7</v>
      </c>
      <c r="H356"/>
    </row>
    <row r="357" spans="1:8" x14ac:dyDescent="0.2">
      <c r="A357" s="51" t="s">
        <v>360</v>
      </c>
      <c r="B357" s="52">
        <v>73</v>
      </c>
      <c r="D357" s="8" t="s">
        <v>7</v>
      </c>
      <c r="H357"/>
    </row>
    <row r="358" spans="1:8" x14ac:dyDescent="0.2">
      <c r="A358" s="51" t="s">
        <v>361</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362</v>
      </c>
      <c r="B362" s="52">
        <v>17</v>
      </c>
      <c r="C362" s="8"/>
      <c r="D362" s="8" t="s">
        <v>7</v>
      </c>
      <c r="H362"/>
    </row>
    <row r="363" spans="1:8" x14ac:dyDescent="0.2">
      <c r="A363" s="51" t="s">
        <v>363</v>
      </c>
      <c r="B363" s="52">
        <v>13</v>
      </c>
      <c r="C363" s="8"/>
      <c r="D363" s="8" t="s">
        <v>7</v>
      </c>
      <c r="H363"/>
    </row>
    <row r="364" spans="1:8" x14ac:dyDescent="0.2">
      <c r="A364" s="51" t="s">
        <v>364</v>
      </c>
      <c r="B364" s="52">
        <v>24</v>
      </c>
      <c r="C364" s="232"/>
      <c r="D364" s="8" t="s">
        <v>7</v>
      </c>
      <c r="H364"/>
    </row>
    <row r="365" spans="1:8" x14ac:dyDescent="0.2">
      <c r="A365" s="51" t="s">
        <v>365</v>
      </c>
      <c r="B365" s="52">
        <v>123</v>
      </c>
      <c r="C365" s="232"/>
      <c r="D365" s="8" t="s">
        <v>7</v>
      </c>
      <c r="H365"/>
    </row>
    <row r="366" spans="1:8" x14ac:dyDescent="0.2">
      <c r="A366" s="51" t="s">
        <v>366</v>
      </c>
      <c r="B366" s="52">
        <v>40</v>
      </c>
      <c r="C366" s="232"/>
      <c r="D366" s="8" t="s">
        <v>7</v>
      </c>
      <c r="H366"/>
    </row>
    <row r="367" spans="1:8" x14ac:dyDescent="0.2">
      <c r="A367" s="51" t="s">
        <v>90</v>
      </c>
      <c r="B367" s="52">
        <v>77</v>
      </c>
      <c r="C367" s="232"/>
      <c r="D367" s="8" t="s">
        <v>7</v>
      </c>
      <c r="H367"/>
    </row>
    <row r="368" spans="1:8" x14ac:dyDescent="0.2">
      <c r="A368" s="51" t="s">
        <v>367</v>
      </c>
      <c r="B368" s="52">
        <v>80</v>
      </c>
      <c r="C368" s="232"/>
      <c r="D368" s="8" t="s">
        <v>7</v>
      </c>
      <c r="H368"/>
    </row>
    <row r="369" spans="1:8" x14ac:dyDescent="0.2">
      <c r="A369" s="51" t="s">
        <v>368</v>
      </c>
      <c r="B369" s="52">
        <v>80</v>
      </c>
      <c r="C369" s="232"/>
      <c r="D369" s="8" t="s">
        <v>7</v>
      </c>
      <c r="H369"/>
    </row>
    <row r="370" spans="1:8" x14ac:dyDescent="0.2">
      <c r="A370" s="51" t="s">
        <v>156</v>
      </c>
      <c r="B370" s="52">
        <v>15</v>
      </c>
      <c r="C370" s="232"/>
      <c r="D370" s="8" t="s">
        <v>7</v>
      </c>
      <c r="H370"/>
    </row>
    <row r="371" spans="1:8" x14ac:dyDescent="0.2">
      <c r="A371" s="51" t="s">
        <v>369</v>
      </c>
      <c r="B371" s="52">
        <v>937</v>
      </c>
      <c r="C371" s="232"/>
      <c r="D371" s="8" t="s">
        <v>64</v>
      </c>
      <c r="H371"/>
    </row>
    <row r="372" spans="1:8" x14ac:dyDescent="0.2">
      <c r="A372" s="51" t="s">
        <v>370</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0.161</v>
      </c>
      <c r="C375" s="367"/>
      <c r="D375" s="368" t="s">
        <v>32</v>
      </c>
      <c r="E375"/>
      <c r="H375"/>
    </row>
    <row r="376" spans="1:8" x14ac:dyDescent="0.2">
      <c r="A376" s="369" t="s">
        <v>277</v>
      </c>
      <c r="B376" s="373"/>
      <c r="C376" s="370">
        <v>9.67</v>
      </c>
      <c r="D376" s="371" t="s">
        <v>50</v>
      </c>
      <c r="E376"/>
      <c r="H376"/>
    </row>
    <row r="377" spans="1:8" x14ac:dyDescent="0.2">
      <c r="A377" s="365" t="s">
        <v>278</v>
      </c>
      <c r="B377" s="366">
        <v>0.127</v>
      </c>
      <c r="C377" s="372"/>
      <c r="D377" s="368" t="s">
        <v>32</v>
      </c>
      <c r="E377"/>
      <c r="F377"/>
      <c r="G377"/>
      <c r="H377"/>
    </row>
    <row r="378" spans="1:8" x14ac:dyDescent="0.2">
      <c r="A378" s="369" t="s">
        <v>279</v>
      </c>
      <c r="B378" s="373"/>
      <c r="C378" s="370">
        <v>8.43</v>
      </c>
      <c r="D378" s="371" t="s">
        <v>50</v>
      </c>
      <c r="E378"/>
      <c r="F378"/>
      <c r="G378"/>
      <c r="H378"/>
    </row>
    <row r="379" spans="1:8" x14ac:dyDescent="0.2">
      <c r="A379" s="365" t="s">
        <v>280</v>
      </c>
      <c r="B379" s="366">
        <v>0.11799999999999999</v>
      </c>
      <c r="C379" s="372"/>
      <c r="D379" s="368" t="s">
        <v>32</v>
      </c>
      <c r="E379"/>
      <c r="F379"/>
      <c r="G379"/>
      <c r="H379"/>
    </row>
    <row r="380" spans="1:8" x14ac:dyDescent="0.2">
      <c r="A380" s="369" t="s">
        <v>281</v>
      </c>
      <c r="B380" s="373"/>
      <c r="C380" s="370">
        <v>7.23</v>
      </c>
      <c r="D380" s="371" t="s">
        <v>50</v>
      </c>
      <c r="E380"/>
      <c r="F380"/>
      <c r="G380"/>
      <c r="H380"/>
    </row>
    <row r="381" spans="1:8" x14ac:dyDescent="0.2">
      <c r="A381" s="365" t="s">
        <v>283</v>
      </c>
      <c r="B381" s="366">
        <v>0.29099999999999998</v>
      </c>
      <c r="C381" s="372"/>
      <c r="D381" s="368" t="s">
        <v>32</v>
      </c>
      <c r="E381"/>
      <c r="F381"/>
      <c r="G381"/>
      <c r="H381"/>
    </row>
    <row r="382" spans="1:8" x14ac:dyDescent="0.2">
      <c r="A382" s="369" t="s">
        <v>284</v>
      </c>
      <c r="B382" s="373"/>
      <c r="C382" s="370">
        <v>8.57</v>
      </c>
      <c r="D382" s="371" t="s">
        <v>50</v>
      </c>
      <c r="E382"/>
      <c r="F382"/>
      <c r="G382"/>
      <c r="H382"/>
    </row>
    <row r="383" spans="1:8" x14ac:dyDescent="0.2">
      <c r="A383" s="365" t="s">
        <v>287</v>
      </c>
      <c r="B383" s="366">
        <v>0.20499999999999999</v>
      </c>
      <c r="C383" s="374"/>
      <c r="D383" s="368" t="s">
        <v>32</v>
      </c>
      <c r="E383"/>
      <c r="F383"/>
      <c r="G383"/>
      <c r="H383"/>
    </row>
    <row r="384" spans="1:8" x14ac:dyDescent="0.2">
      <c r="A384" s="369" t="s">
        <v>288</v>
      </c>
      <c r="B384" s="373"/>
      <c r="C384" s="375">
        <v>10.47</v>
      </c>
      <c r="D384" s="371" t="s">
        <v>50</v>
      </c>
      <c r="E384"/>
      <c r="F384"/>
      <c r="G384"/>
      <c r="H384"/>
    </row>
    <row r="385" spans="1:10" x14ac:dyDescent="0.2">
      <c r="A385" s="365" t="s">
        <v>289</v>
      </c>
      <c r="B385" s="366">
        <v>0.19800000000000001</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0.151</v>
      </c>
      <c r="C387" s="376"/>
      <c r="D387" s="368" t="s">
        <v>32</v>
      </c>
      <c r="E387"/>
      <c r="F387"/>
      <c r="G387"/>
      <c r="H387"/>
      <c r="J387" s="379"/>
    </row>
    <row r="388" spans="1:10" x14ac:dyDescent="0.2">
      <c r="A388" s="369" t="s">
        <v>292</v>
      </c>
      <c r="B388" s="378"/>
      <c r="C388" s="375">
        <v>8.5</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8.67</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6.7</v>
      </c>
      <c r="D392" s="371" t="s">
        <v>50</v>
      </c>
      <c r="E392"/>
      <c r="F392"/>
      <c r="G392"/>
      <c r="H392"/>
      <c r="J392" s="379"/>
    </row>
    <row r="393" spans="1:10" x14ac:dyDescent="0.2">
      <c r="A393" s="365" t="s">
        <v>297</v>
      </c>
      <c r="B393" s="377">
        <v>0.24</v>
      </c>
      <c r="C393" s="376"/>
      <c r="D393" s="368" t="s">
        <v>32</v>
      </c>
      <c r="E393"/>
      <c r="F393"/>
      <c r="G393"/>
      <c r="H393"/>
    </row>
    <row r="394" spans="1:10" x14ac:dyDescent="0.2">
      <c r="A394" s="380" t="s">
        <v>298</v>
      </c>
      <c r="B394" s="378"/>
      <c r="C394" s="381">
        <v>8.6</v>
      </c>
      <c r="D394" s="371" t="s">
        <v>50</v>
      </c>
      <c r="E394"/>
      <c r="F394"/>
      <c r="G394"/>
      <c r="H394"/>
    </row>
    <row r="395" spans="1:10" x14ac:dyDescent="0.2">
      <c r="A395" s="365" t="s">
        <v>299</v>
      </c>
      <c r="B395" s="366">
        <v>0.255</v>
      </c>
      <c r="C395" s="376"/>
      <c r="D395" s="368" t="s">
        <v>32</v>
      </c>
      <c r="E395"/>
      <c r="F395"/>
      <c r="G395"/>
      <c r="H395"/>
    </row>
    <row r="396" spans="1:10" x14ac:dyDescent="0.2">
      <c r="A396" s="369" t="s">
        <v>300</v>
      </c>
      <c r="B396" s="373"/>
      <c r="C396" s="375">
        <v>6.87</v>
      </c>
      <c r="D396" s="371" t="s">
        <v>50</v>
      </c>
      <c r="E396"/>
      <c r="F396"/>
      <c r="G396"/>
      <c r="H396"/>
    </row>
    <row r="397" spans="1:10" x14ac:dyDescent="0.2">
      <c r="A397" s="382" t="s">
        <v>301</v>
      </c>
      <c r="B397" s="377">
        <v>0.28499999999999998</v>
      </c>
      <c r="C397" s="383"/>
      <c r="D397" s="368" t="s">
        <v>32</v>
      </c>
      <c r="E397"/>
      <c r="F397"/>
      <c r="G397"/>
      <c r="H397"/>
    </row>
    <row r="398" spans="1:10" x14ac:dyDescent="0.2">
      <c r="A398" s="380" t="s">
        <v>302</v>
      </c>
      <c r="B398" s="378"/>
      <c r="C398" s="381">
        <v>8.17</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v>
      </c>
      <c r="D400" s="371" t="s">
        <v>50</v>
      </c>
      <c r="E400"/>
      <c r="F400"/>
      <c r="G400"/>
      <c r="H400"/>
    </row>
    <row r="401" spans="1:8" x14ac:dyDescent="0.2">
      <c r="A401" s="382" t="s">
        <v>305</v>
      </c>
      <c r="B401" s="377">
        <v>0.24099999999999999</v>
      </c>
      <c r="C401" s="383"/>
      <c r="D401" s="368" t="s">
        <v>32</v>
      </c>
      <c r="E401"/>
      <c r="F401"/>
      <c r="G401"/>
      <c r="H401"/>
    </row>
    <row r="402" spans="1:8" x14ac:dyDescent="0.2">
      <c r="A402" s="380" t="s">
        <v>306</v>
      </c>
      <c r="B402" s="378"/>
      <c r="C402" s="381">
        <v>5.5</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7.2</v>
      </c>
      <c r="D404" s="371" t="s">
        <v>50</v>
      </c>
      <c r="E404"/>
      <c r="F404"/>
      <c r="G404"/>
      <c r="H404"/>
    </row>
    <row r="405" spans="1:8" x14ac:dyDescent="0.2">
      <c r="A405" s="382" t="s">
        <v>309</v>
      </c>
      <c r="B405" s="377">
        <v>0.314</v>
      </c>
      <c r="C405" s="383"/>
      <c r="D405" s="368" t="s">
        <v>32</v>
      </c>
      <c r="E405"/>
      <c r="F405"/>
      <c r="G405"/>
      <c r="H405"/>
    </row>
    <row r="406" spans="1:8" x14ac:dyDescent="0.2">
      <c r="A406" s="380" t="s">
        <v>310</v>
      </c>
      <c r="B406" s="378"/>
      <c r="C406" s="381">
        <v>7.47</v>
      </c>
      <c r="D406" s="384" t="s">
        <v>50</v>
      </c>
      <c r="E406"/>
      <c r="F406"/>
      <c r="G406"/>
      <c r="H406"/>
    </row>
    <row r="407" spans="1:8" x14ac:dyDescent="0.2">
      <c r="A407"/>
    </row>
    <row r="408" spans="1:8" x14ac:dyDescent="0.2">
      <c r="A408"/>
    </row>
  </sheetData>
  <mergeCells count="2">
    <mergeCell ref="G4:I4"/>
    <mergeCell ref="D4:F4"/>
  </mergeCells>
  <phoneticPr fontId="0" type="noConversion"/>
  <dataValidations count="6">
    <dataValidation type="list" allowBlank="1" showInputMessage="1" showErrorMessage="1" prompt="click on arrow for a drop down list" sqref="A68:A72" xr:uid="{F71DA82D-847F-4AAA-B9FC-82E8095E88D8}">
      <formula1>$A$322:$A$326</formula1>
    </dataValidation>
    <dataValidation type="list" allowBlank="1" showInputMessage="1" showErrorMessage="1" prompt="click on arrow for a drop down list" sqref="A58:A62" xr:uid="{36B227FE-DD87-4B8E-9C28-B9437734A7FD}">
      <formula1>$A$298:$A$319</formula1>
    </dataValidation>
    <dataValidation type="list" allowBlank="1" showInputMessage="1" showErrorMessage="1" prompt="click on arrow for a drop down list" sqref="A48:A52" xr:uid="{0D2D2D80-8DA2-41B7-9B08-5F67BE28AE38}">
      <formula1>$A281:$A$297</formula1>
    </dataValidation>
    <dataValidation type="list" allowBlank="1" showInputMessage="1" showErrorMessage="1" prompt="click on arrow for a drop down list" sqref="A78:A82" xr:uid="{51686A89-F269-4CAA-9E1A-9C1DB17B8058}">
      <formula1>$A$330:$A$372</formula1>
    </dataValidation>
    <dataValidation type="list" allowBlank="1" showInputMessage="1" showErrorMessage="1" sqref="A95:A100" xr:uid="{7F53EF03-B4D8-4C22-A67C-C06C933353FA}">
      <formula1>$A$375:$A$406</formula1>
    </dataValidation>
    <dataValidation type="list" allowBlank="1" showInputMessage="1" showErrorMessage="1" prompt="Click on arrow for a drop down list" sqref="E7:E42" xr:uid="{8F4DAF73-4378-4EBA-9F74-517127A4672D}">
      <formula1>$F$281:$F$335</formula1>
    </dataValidation>
  </dataValidations>
  <pageMargins left="0.7" right="0.45" top="0.75" bottom="0.75" header="0.3" footer="0.3"/>
  <pageSetup scale="80"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409"/>
  <sheetViews>
    <sheetView showGridLines="0" workbookViewId="0">
      <selection activeCell="G4" sqref="G4:I4"/>
    </sheetView>
  </sheetViews>
  <sheetFormatPr defaultRowHeight="12.75" x14ac:dyDescent="0.2"/>
  <cols>
    <col min="1" max="1" width="23.42578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570312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'day14'!B4+1</f>
        <v>44119</v>
      </c>
      <c r="C4" s="172"/>
      <c r="D4" s="479" t="s">
        <v>53</v>
      </c>
      <c r="E4" s="479"/>
      <c r="F4" s="479"/>
      <c r="G4" s="477"/>
      <c r="H4" s="477"/>
      <c r="I4" s="478"/>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233" t="str">
        <f>INDEX(rate!$A$21:$D$42,MATCH(A58,rate!$A$21:$A$42,0),4)</f>
        <v>HOURS</v>
      </c>
      <c r="E58" s="259">
        <v>0</v>
      </c>
      <c r="F58" s="231">
        <f>INDEX(rate!$A$21:$D$42,MATCH(A58,rate!$A$21:$A$42,0),2)</f>
        <v>11427</v>
      </c>
      <c r="G58" s="260">
        <f>E58*F58</f>
        <v>0</v>
      </c>
      <c r="H58" s="249"/>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3" t="str">
        <f>INDEX(rate!$A$21:$D$42,MATCH(A62,rate!$A$21:$A$42,0),4)</f>
        <v>HOURS</v>
      </c>
      <c r="E62" s="253">
        <v>0</v>
      </c>
      <c r="F62" s="231">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343</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350</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363</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365</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369</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44327.488727777774</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340</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341</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342</v>
      </c>
      <c r="B330" s="52">
        <v>136</v>
      </c>
      <c r="C330" s="8"/>
      <c r="D330" s="8" t="s">
        <v>7</v>
      </c>
      <c r="F330" s="50" t="s">
        <v>83</v>
      </c>
      <c r="G330" s="56">
        <v>57</v>
      </c>
      <c r="H330"/>
    </row>
    <row r="331" spans="1:8" x14ac:dyDescent="0.2">
      <c r="A331" s="51" t="s">
        <v>343</v>
      </c>
      <c r="B331" s="52">
        <v>149</v>
      </c>
      <c r="C331" s="8"/>
      <c r="D331" s="8" t="s">
        <v>7</v>
      </c>
      <c r="F331" s="50" t="s">
        <v>84</v>
      </c>
      <c r="G331" s="56">
        <v>59</v>
      </c>
      <c r="H331"/>
    </row>
    <row r="332" spans="1:8" x14ac:dyDescent="0.2">
      <c r="A332" s="51" t="s">
        <v>344</v>
      </c>
      <c r="B332" s="52">
        <v>371</v>
      </c>
      <c r="C332" s="8"/>
      <c r="D332" s="8" t="s">
        <v>7</v>
      </c>
      <c r="F332" s="50" t="s">
        <v>86</v>
      </c>
      <c r="G332" s="56">
        <v>61</v>
      </c>
      <c r="H332"/>
    </row>
    <row r="333" spans="1:8" x14ac:dyDescent="0.2">
      <c r="A333" s="51" t="s">
        <v>345</v>
      </c>
      <c r="B333" s="52">
        <v>259</v>
      </c>
      <c r="C333" s="8"/>
      <c r="D333" s="8" t="s">
        <v>7</v>
      </c>
      <c r="F333" s="50" t="s">
        <v>87</v>
      </c>
      <c r="G333" s="56">
        <v>63</v>
      </c>
      <c r="H333"/>
    </row>
    <row r="334" spans="1:8" x14ac:dyDescent="0.2">
      <c r="A334" s="51" t="s">
        <v>346</v>
      </c>
      <c r="B334" s="52">
        <v>296</v>
      </c>
      <c r="C334" s="8"/>
      <c r="D334" s="8" t="s">
        <v>7</v>
      </c>
      <c r="F334" s="50" t="s">
        <v>88</v>
      </c>
      <c r="G334" s="56">
        <v>65</v>
      </c>
      <c r="H334"/>
    </row>
    <row r="335" spans="1:8" x14ac:dyDescent="0.2">
      <c r="A335" s="51" t="s">
        <v>347</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348</v>
      </c>
      <c r="B341" s="52">
        <v>25</v>
      </c>
      <c r="C341" s="8"/>
      <c r="D341" s="8" t="s">
        <v>7</v>
      </c>
      <c r="H341"/>
    </row>
    <row r="342" spans="1:8" x14ac:dyDescent="0.2">
      <c r="A342" s="51" t="s">
        <v>349</v>
      </c>
      <c r="B342" s="52">
        <v>88</v>
      </c>
      <c r="C342" s="8"/>
      <c r="D342" s="8" t="s">
        <v>7</v>
      </c>
      <c r="H342"/>
    </row>
    <row r="343" spans="1:8" x14ac:dyDescent="0.2">
      <c r="A343" s="51" t="s">
        <v>350</v>
      </c>
      <c r="B343" s="52">
        <v>58</v>
      </c>
      <c r="C343" s="8"/>
      <c r="D343" s="8" t="s">
        <v>7</v>
      </c>
      <c r="H343"/>
    </row>
    <row r="344" spans="1:8" x14ac:dyDescent="0.2">
      <c r="A344" s="51" t="s">
        <v>85</v>
      </c>
      <c r="B344" s="52">
        <v>15</v>
      </c>
      <c r="C344" s="8"/>
      <c r="D344" s="8" t="s">
        <v>7</v>
      </c>
      <c r="H344"/>
    </row>
    <row r="345" spans="1:8" x14ac:dyDescent="0.2">
      <c r="A345" s="51" t="s">
        <v>351</v>
      </c>
      <c r="B345" s="52">
        <v>9</v>
      </c>
      <c r="C345" s="8"/>
      <c r="D345" s="8" t="s">
        <v>7</v>
      </c>
      <c r="H345"/>
    </row>
    <row r="346" spans="1:8" x14ac:dyDescent="0.2">
      <c r="A346" s="51" t="s">
        <v>352</v>
      </c>
      <c r="B346" s="52">
        <v>14</v>
      </c>
      <c r="C346" s="8"/>
      <c r="D346" s="8" t="s">
        <v>7</v>
      </c>
      <c r="H346"/>
    </row>
    <row r="347" spans="1:8" x14ac:dyDescent="0.2">
      <c r="A347" s="51" t="s">
        <v>353</v>
      </c>
      <c r="B347" s="52">
        <v>19</v>
      </c>
      <c r="C347" s="8"/>
      <c r="D347" s="8" t="s">
        <v>7</v>
      </c>
      <c r="H347"/>
    </row>
    <row r="348" spans="1:8" x14ac:dyDescent="0.2">
      <c r="A348" s="51" t="s">
        <v>152</v>
      </c>
      <c r="B348" s="52">
        <v>22</v>
      </c>
      <c r="C348" s="8"/>
      <c r="D348" s="8" t="s">
        <v>7</v>
      </c>
      <c r="H348"/>
    </row>
    <row r="349" spans="1:8" x14ac:dyDescent="0.2">
      <c r="A349" s="51" t="s">
        <v>354</v>
      </c>
      <c r="B349" s="52">
        <v>30</v>
      </c>
      <c r="C349" s="8"/>
      <c r="D349" s="8" t="s">
        <v>7</v>
      </c>
      <c r="H349"/>
    </row>
    <row r="350" spans="1:8" x14ac:dyDescent="0.2">
      <c r="A350" s="51" t="s">
        <v>355</v>
      </c>
      <c r="B350" s="52">
        <v>4</v>
      </c>
      <c r="C350" s="8"/>
      <c r="D350" s="8" t="s">
        <v>7</v>
      </c>
      <c r="H350"/>
    </row>
    <row r="351" spans="1:8" x14ac:dyDescent="0.2">
      <c r="A351" s="51" t="s">
        <v>356</v>
      </c>
      <c r="B351" s="52">
        <v>5</v>
      </c>
      <c r="C351" s="8"/>
      <c r="D351" s="8" t="s">
        <v>7</v>
      </c>
      <c r="H351"/>
    </row>
    <row r="352" spans="1:8" x14ac:dyDescent="0.2">
      <c r="A352" s="51" t="s">
        <v>357</v>
      </c>
      <c r="B352" s="52">
        <v>3</v>
      </c>
      <c r="C352" s="8"/>
      <c r="D352" s="8" t="s">
        <v>7</v>
      </c>
      <c r="H352"/>
    </row>
    <row r="353" spans="1:8" x14ac:dyDescent="0.2">
      <c r="A353" s="51" t="s">
        <v>358</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359</v>
      </c>
      <c r="B356" s="52">
        <v>12</v>
      </c>
      <c r="D356" s="8" t="s">
        <v>7</v>
      </c>
      <c r="H356"/>
    </row>
    <row r="357" spans="1:8" x14ac:dyDescent="0.2">
      <c r="A357" s="51" t="s">
        <v>360</v>
      </c>
      <c r="B357" s="52">
        <v>73</v>
      </c>
      <c r="D357" s="8" t="s">
        <v>7</v>
      </c>
      <c r="H357"/>
    </row>
    <row r="358" spans="1:8" x14ac:dyDescent="0.2">
      <c r="A358" s="51" t="s">
        <v>361</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362</v>
      </c>
      <c r="B362" s="52">
        <v>17</v>
      </c>
      <c r="C362" s="8"/>
      <c r="D362" s="8" t="s">
        <v>7</v>
      </c>
      <c r="H362"/>
    </row>
    <row r="363" spans="1:8" x14ac:dyDescent="0.2">
      <c r="A363" s="51" t="s">
        <v>363</v>
      </c>
      <c r="B363" s="52">
        <v>13</v>
      </c>
      <c r="C363" s="8"/>
      <c r="D363" s="8" t="s">
        <v>7</v>
      </c>
      <c r="H363"/>
    </row>
    <row r="364" spans="1:8" x14ac:dyDescent="0.2">
      <c r="A364" s="51" t="s">
        <v>364</v>
      </c>
      <c r="B364" s="52">
        <v>24</v>
      </c>
      <c r="C364" s="232"/>
      <c r="D364" s="8" t="s">
        <v>7</v>
      </c>
      <c r="H364"/>
    </row>
    <row r="365" spans="1:8" x14ac:dyDescent="0.2">
      <c r="A365" s="51" t="s">
        <v>365</v>
      </c>
      <c r="B365" s="52">
        <v>123</v>
      </c>
      <c r="C365" s="232"/>
      <c r="D365" s="8" t="s">
        <v>7</v>
      </c>
      <c r="H365"/>
    </row>
    <row r="366" spans="1:8" x14ac:dyDescent="0.2">
      <c r="A366" s="51" t="s">
        <v>366</v>
      </c>
      <c r="B366" s="52">
        <v>40</v>
      </c>
      <c r="C366" s="232"/>
      <c r="D366" s="8" t="s">
        <v>7</v>
      </c>
      <c r="H366"/>
    </row>
    <row r="367" spans="1:8" x14ac:dyDescent="0.2">
      <c r="A367" s="51" t="s">
        <v>90</v>
      </c>
      <c r="B367" s="52">
        <v>77</v>
      </c>
      <c r="C367" s="232"/>
      <c r="D367" s="8" t="s">
        <v>7</v>
      </c>
      <c r="H367"/>
    </row>
    <row r="368" spans="1:8" x14ac:dyDescent="0.2">
      <c r="A368" s="51" t="s">
        <v>367</v>
      </c>
      <c r="B368" s="52">
        <v>80</v>
      </c>
      <c r="C368" s="232"/>
      <c r="D368" s="8" t="s">
        <v>7</v>
      </c>
      <c r="H368"/>
    </row>
    <row r="369" spans="1:8" x14ac:dyDescent="0.2">
      <c r="A369" s="51" t="s">
        <v>368</v>
      </c>
      <c r="B369" s="52">
        <v>80</v>
      </c>
      <c r="C369" s="232"/>
      <c r="D369" s="8" t="s">
        <v>7</v>
      </c>
      <c r="H369"/>
    </row>
    <row r="370" spans="1:8" x14ac:dyDescent="0.2">
      <c r="A370" s="51" t="s">
        <v>156</v>
      </c>
      <c r="B370" s="52">
        <v>15</v>
      </c>
      <c r="C370" s="232"/>
      <c r="D370" s="8" t="s">
        <v>7</v>
      </c>
      <c r="H370"/>
    </row>
    <row r="371" spans="1:8" x14ac:dyDescent="0.2">
      <c r="A371" s="51" t="s">
        <v>369</v>
      </c>
      <c r="B371" s="52">
        <v>937</v>
      </c>
      <c r="C371" s="232"/>
      <c r="D371" s="8" t="s">
        <v>64</v>
      </c>
      <c r="H371"/>
    </row>
    <row r="372" spans="1:8" x14ac:dyDescent="0.2">
      <c r="A372" s="51" t="s">
        <v>370</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0.161</v>
      </c>
      <c r="C375" s="367"/>
      <c r="D375" s="368" t="s">
        <v>32</v>
      </c>
      <c r="E375"/>
      <c r="H375"/>
    </row>
    <row r="376" spans="1:8" x14ac:dyDescent="0.2">
      <c r="A376" s="369" t="s">
        <v>277</v>
      </c>
      <c r="B376" s="373"/>
      <c r="C376" s="370">
        <v>9.67</v>
      </c>
      <c r="D376" s="371" t="s">
        <v>50</v>
      </c>
      <c r="E376"/>
      <c r="H376"/>
    </row>
    <row r="377" spans="1:8" x14ac:dyDescent="0.2">
      <c r="A377" s="365" t="s">
        <v>278</v>
      </c>
      <c r="B377" s="366">
        <v>0.127</v>
      </c>
      <c r="C377" s="372"/>
      <c r="D377" s="368" t="s">
        <v>32</v>
      </c>
      <c r="E377"/>
      <c r="F377"/>
      <c r="G377"/>
      <c r="H377"/>
    </row>
    <row r="378" spans="1:8" x14ac:dyDescent="0.2">
      <c r="A378" s="369" t="s">
        <v>279</v>
      </c>
      <c r="B378" s="373"/>
      <c r="C378" s="370">
        <v>8.43</v>
      </c>
      <c r="D378" s="371" t="s">
        <v>50</v>
      </c>
      <c r="E378"/>
      <c r="F378"/>
      <c r="G378"/>
      <c r="H378"/>
    </row>
    <row r="379" spans="1:8" x14ac:dyDescent="0.2">
      <c r="A379" s="365" t="s">
        <v>280</v>
      </c>
      <c r="B379" s="366">
        <v>0.11799999999999999</v>
      </c>
      <c r="C379" s="372"/>
      <c r="D379" s="368" t="s">
        <v>32</v>
      </c>
      <c r="E379"/>
      <c r="F379"/>
      <c r="G379"/>
      <c r="H379"/>
    </row>
    <row r="380" spans="1:8" x14ac:dyDescent="0.2">
      <c r="A380" s="369" t="s">
        <v>281</v>
      </c>
      <c r="B380" s="373"/>
      <c r="C380" s="370">
        <v>7.23</v>
      </c>
      <c r="D380" s="371" t="s">
        <v>50</v>
      </c>
      <c r="E380"/>
      <c r="F380"/>
      <c r="G380"/>
      <c r="H380"/>
    </row>
    <row r="381" spans="1:8" x14ac:dyDescent="0.2">
      <c r="A381" s="365" t="s">
        <v>283</v>
      </c>
      <c r="B381" s="366">
        <v>0.29099999999999998</v>
      </c>
      <c r="C381" s="372"/>
      <c r="D381" s="368" t="s">
        <v>32</v>
      </c>
      <c r="E381"/>
      <c r="F381"/>
      <c r="G381"/>
      <c r="H381"/>
    </row>
    <row r="382" spans="1:8" x14ac:dyDescent="0.2">
      <c r="A382" s="369" t="s">
        <v>284</v>
      </c>
      <c r="B382" s="373"/>
      <c r="C382" s="370">
        <v>8.57</v>
      </c>
      <c r="D382" s="371" t="s">
        <v>50</v>
      </c>
      <c r="E382"/>
      <c r="F382"/>
      <c r="G382"/>
      <c r="H382"/>
    </row>
    <row r="383" spans="1:8" x14ac:dyDescent="0.2">
      <c r="A383" s="365" t="s">
        <v>287</v>
      </c>
      <c r="B383" s="366">
        <v>0.20499999999999999</v>
      </c>
      <c r="C383" s="374"/>
      <c r="D383" s="368" t="s">
        <v>32</v>
      </c>
      <c r="E383"/>
      <c r="F383"/>
      <c r="G383"/>
      <c r="H383"/>
    </row>
    <row r="384" spans="1:8" x14ac:dyDescent="0.2">
      <c r="A384" s="369" t="s">
        <v>288</v>
      </c>
      <c r="B384" s="373"/>
      <c r="C384" s="375">
        <v>10.47</v>
      </c>
      <c r="D384" s="371" t="s">
        <v>50</v>
      </c>
      <c r="E384"/>
      <c r="F384"/>
      <c r="G384"/>
      <c r="H384"/>
    </row>
    <row r="385" spans="1:10" x14ac:dyDescent="0.2">
      <c r="A385" s="365" t="s">
        <v>289</v>
      </c>
      <c r="B385" s="366">
        <v>0.19800000000000001</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0.151</v>
      </c>
      <c r="C387" s="376"/>
      <c r="D387" s="368" t="s">
        <v>32</v>
      </c>
      <c r="E387"/>
      <c r="F387"/>
      <c r="G387"/>
      <c r="H387"/>
      <c r="J387" s="379"/>
    </row>
    <row r="388" spans="1:10" x14ac:dyDescent="0.2">
      <c r="A388" s="369" t="s">
        <v>292</v>
      </c>
      <c r="B388" s="378"/>
      <c r="C388" s="375">
        <v>8.5</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8.67</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6.7</v>
      </c>
      <c r="D392" s="371" t="s">
        <v>50</v>
      </c>
      <c r="E392"/>
      <c r="F392"/>
      <c r="G392"/>
      <c r="H392"/>
      <c r="J392" s="379"/>
    </row>
    <row r="393" spans="1:10" x14ac:dyDescent="0.2">
      <c r="A393" s="365" t="s">
        <v>297</v>
      </c>
      <c r="B393" s="377">
        <v>0.24</v>
      </c>
      <c r="C393" s="376"/>
      <c r="D393" s="368" t="s">
        <v>32</v>
      </c>
      <c r="E393"/>
      <c r="F393"/>
      <c r="G393"/>
      <c r="H393"/>
    </row>
    <row r="394" spans="1:10" x14ac:dyDescent="0.2">
      <c r="A394" s="380" t="s">
        <v>298</v>
      </c>
      <c r="B394" s="378"/>
      <c r="C394" s="381">
        <v>8.6</v>
      </c>
      <c r="D394" s="371" t="s">
        <v>50</v>
      </c>
      <c r="E394"/>
      <c r="F394"/>
      <c r="G394"/>
      <c r="H394"/>
    </row>
    <row r="395" spans="1:10" x14ac:dyDescent="0.2">
      <c r="A395" s="365" t="s">
        <v>299</v>
      </c>
      <c r="B395" s="366">
        <v>0.255</v>
      </c>
      <c r="C395" s="376"/>
      <c r="D395" s="368" t="s">
        <v>32</v>
      </c>
      <c r="E395"/>
      <c r="F395"/>
      <c r="G395"/>
      <c r="H395"/>
    </row>
    <row r="396" spans="1:10" x14ac:dyDescent="0.2">
      <c r="A396" s="369" t="s">
        <v>300</v>
      </c>
      <c r="B396" s="373"/>
      <c r="C396" s="375">
        <v>6.87</v>
      </c>
      <c r="D396" s="371" t="s">
        <v>50</v>
      </c>
      <c r="E396"/>
      <c r="F396"/>
      <c r="G396"/>
      <c r="H396"/>
    </row>
    <row r="397" spans="1:10" x14ac:dyDescent="0.2">
      <c r="A397" s="382" t="s">
        <v>301</v>
      </c>
      <c r="B397" s="377">
        <v>0.28499999999999998</v>
      </c>
      <c r="C397" s="383"/>
      <c r="D397" s="368" t="s">
        <v>32</v>
      </c>
      <c r="E397"/>
      <c r="F397"/>
      <c r="G397"/>
      <c r="H397"/>
    </row>
    <row r="398" spans="1:10" x14ac:dyDescent="0.2">
      <c r="A398" s="380" t="s">
        <v>302</v>
      </c>
      <c r="B398" s="378"/>
      <c r="C398" s="381">
        <v>8.17</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v>
      </c>
      <c r="D400" s="371" t="s">
        <v>50</v>
      </c>
      <c r="E400"/>
      <c r="F400"/>
      <c r="G400"/>
      <c r="H400"/>
    </row>
    <row r="401" spans="1:8" x14ac:dyDescent="0.2">
      <c r="A401" s="382" t="s">
        <v>305</v>
      </c>
      <c r="B401" s="377">
        <v>0.24099999999999999</v>
      </c>
      <c r="C401" s="383"/>
      <c r="D401" s="368" t="s">
        <v>32</v>
      </c>
      <c r="E401"/>
      <c r="F401"/>
      <c r="G401"/>
      <c r="H401"/>
    </row>
    <row r="402" spans="1:8" x14ac:dyDescent="0.2">
      <c r="A402" s="380" t="s">
        <v>306</v>
      </c>
      <c r="B402" s="378"/>
      <c r="C402" s="381">
        <v>5.5</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7.2</v>
      </c>
      <c r="D404" s="371" t="s">
        <v>50</v>
      </c>
      <c r="E404"/>
      <c r="F404"/>
      <c r="G404"/>
      <c r="H404"/>
    </row>
    <row r="405" spans="1:8" x14ac:dyDescent="0.2">
      <c r="A405" s="382" t="s">
        <v>309</v>
      </c>
      <c r="B405" s="377">
        <v>0.314</v>
      </c>
      <c r="C405" s="383"/>
      <c r="D405" s="368" t="s">
        <v>32</v>
      </c>
      <c r="E405"/>
      <c r="F405"/>
      <c r="G405"/>
      <c r="H405"/>
    </row>
    <row r="406" spans="1:8" x14ac:dyDescent="0.2">
      <c r="A406" s="380" t="s">
        <v>310</v>
      </c>
      <c r="B406" s="378"/>
      <c r="C406" s="381">
        <v>7.47</v>
      </c>
      <c r="D406" s="384" t="s">
        <v>50</v>
      </c>
      <c r="E406"/>
      <c r="F406"/>
      <c r="G406"/>
      <c r="H406"/>
    </row>
    <row r="407" spans="1:8" x14ac:dyDescent="0.2">
      <c r="A407"/>
    </row>
    <row r="408" spans="1:8" x14ac:dyDescent="0.2">
      <c r="A408"/>
    </row>
    <row r="409" spans="1:8" x14ac:dyDescent="0.2">
      <c r="A409"/>
    </row>
  </sheetData>
  <mergeCells count="2">
    <mergeCell ref="G4:I4"/>
    <mergeCell ref="D4:F4"/>
  </mergeCells>
  <phoneticPr fontId="0" type="noConversion"/>
  <dataValidations count="6">
    <dataValidation type="list" allowBlank="1" showInputMessage="1" showErrorMessage="1" prompt="click on arrow for a drop down list" sqref="A68:A72" xr:uid="{B0650C74-C9B5-4EE1-8F5B-2D90320A58E0}">
      <formula1>$A$322:$A$326</formula1>
    </dataValidation>
    <dataValidation type="list" allowBlank="1" showInputMessage="1" showErrorMessage="1" prompt="click on arrow for a drop down list" sqref="A58:A62" xr:uid="{CAA0D9F6-208A-4181-8C42-A4FBAC4EBD24}">
      <formula1>$A$298:$A$319</formula1>
    </dataValidation>
    <dataValidation type="list" allowBlank="1" showInputMessage="1" showErrorMessage="1" prompt="click on arrow for a drop down list" sqref="A48:A52" xr:uid="{EAFFF1CB-3AED-4A36-886F-80C30EFC8CB6}">
      <formula1>$A281:$A$297</formula1>
    </dataValidation>
    <dataValidation type="list" allowBlank="1" showInputMessage="1" showErrorMessage="1" prompt="click on arrow for a drop down list" sqref="A78:A82" xr:uid="{FCB45E5A-009F-411F-BF2D-9EA2ED6525DA}">
      <formula1>$A$330:$A$372</formula1>
    </dataValidation>
    <dataValidation type="list" allowBlank="1" showInputMessage="1" showErrorMessage="1" sqref="A95:A100" xr:uid="{6A4503BC-DE9D-4156-BAFA-3C5A67E3E442}">
      <formula1>$A$375:$A$406</formula1>
    </dataValidation>
    <dataValidation type="list" allowBlank="1" showInputMessage="1" showErrorMessage="1" prompt="Click on arrow for a drop down list" sqref="E7:E42" xr:uid="{AB374F4F-D5DA-4F2E-B8E1-4C3DC1CC6D4A}">
      <formula1>$F$281:$F$335</formula1>
    </dataValidation>
  </dataValidations>
  <pageMargins left="0.7" right="0.45" top="0.75" bottom="0.75" header="0.3" footer="0.3"/>
  <pageSetup scale="80" orientation="portrait" horizontalDpi="4294967293"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408"/>
  <sheetViews>
    <sheetView showGridLines="0" workbookViewId="0">
      <selection activeCell="G4" sqref="G4:I4"/>
    </sheetView>
  </sheetViews>
  <sheetFormatPr defaultRowHeight="12.75" x14ac:dyDescent="0.2"/>
  <cols>
    <col min="1" max="1" width="23.285156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2851562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'day15'!B4+1</f>
        <v>44120</v>
      </c>
      <c r="C4" s="172"/>
      <c r="D4" s="479" t="s">
        <v>53</v>
      </c>
      <c r="E4" s="479"/>
      <c r="F4" s="479"/>
      <c r="G4" s="477"/>
      <c r="H4" s="477"/>
      <c r="I4" s="478"/>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343</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350</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363</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365</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369</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44327.488727777774</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340</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341</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342</v>
      </c>
      <c r="B330" s="52">
        <v>136</v>
      </c>
      <c r="C330" s="8"/>
      <c r="D330" s="8" t="s">
        <v>7</v>
      </c>
      <c r="F330" s="50" t="s">
        <v>83</v>
      </c>
      <c r="G330" s="56">
        <v>57</v>
      </c>
      <c r="H330"/>
    </row>
    <row r="331" spans="1:8" x14ac:dyDescent="0.2">
      <c r="A331" s="51" t="s">
        <v>343</v>
      </c>
      <c r="B331" s="52">
        <v>149</v>
      </c>
      <c r="C331" s="8"/>
      <c r="D331" s="8" t="s">
        <v>7</v>
      </c>
      <c r="F331" s="50" t="s">
        <v>84</v>
      </c>
      <c r="G331" s="56">
        <v>59</v>
      </c>
      <c r="H331"/>
    </row>
    <row r="332" spans="1:8" x14ac:dyDescent="0.2">
      <c r="A332" s="51" t="s">
        <v>344</v>
      </c>
      <c r="B332" s="52">
        <v>371</v>
      </c>
      <c r="C332" s="8"/>
      <c r="D332" s="8" t="s">
        <v>7</v>
      </c>
      <c r="F332" s="50" t="s">
        <v>86</v>
      </c>
      <c r="G332" s="56">
        <v>61</v>
      </c>
      <c r="H332"/>
    </row>
    <row r="333" spans="1:8" x14ac:dyDescent="0.2">
      <c r="A333" s="51" t="s">
        <v>345</v>
      </c>
      <c r="B333" s="52">
        <v>259</v>
      </c>
      <c r="C333" s="8"/>
      <c r="D333" s="8" t="s">
        <v>7</v>
      </c>
      <c r="F333" s="50" t="s">
        <v>87</v>
      </c>
      <c r="G333" s="56">
        <v>63</v>
      </c>
      <c r="H333"/>
    </row>
    <row r="334" spans="1:8" x14ac:dyDescent="0.2">
      <c r="A334" s="51" t="s">
        <v>346</v>
      </c>
      <c r="B334" s="52">
        <v>296</v>
      </c>
      <c r="C334" s="8"/>
      <c r="D334" s="8" t="s">
        <v>7</v>
      </c>
      <c r="F334" s="50" t="s">
        <v>88</v>
      </c>
      <c r="G334" s="56">
        <v>65</v>
      </c>
      <c r="H334"/>
    </row>
    <row r="335" spans="1:8" x14ac:dyDescent="0.2">
      <c r="A335" s="51" t="s">
        <v>347</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348</v>
      </c>
      <c r="B341" s="52">
        <v>25</v>
      </c>
      <c r="C341" s="8"/>
      <c r="D341" s="8" t="s">
        <v>7</v>
      </c>
      <c r="H341"/>
    </row>
    <row r="342" spans="1:8" x14ac:dyDescent="0.2">
      <c r="A342" s="51" t="s">
        <v>349</v>
      </c>
      <c r="B342" s="52">
        <v>88</v>
      </c>
      <c r="C342" s="8"/>
      <c r="D342" s="8" t="s">
        <v>7</v>
      </c>
      <c r="H342"/>
    </row>
    <row r="343" spans="1:8" x14ac:dyDescent="0.2">
      <c r="A343" s="51" t="s">
        <v>350</v>
      </c>
      <c r="B343" s="52">
        <v>58</v>
      </c>
      <c r="C343" s="8"/>
      <c r="D343" s="8" t="s">
        <v>7</v>
      </c>
      <c r="H343"/>
    </row>
    <row r="344" spans="1:8" x14ac:dyDescent="0.2">
      <c r="A344" s="51" t="s">
        <v>85</v>
      </c>
      <c r="B344" s="52">
        <v>15</v>
      </c>
      <c r="C344" s="8"/>
      <c r="D344" s="8" t="s">
        <v>7</v>
      </c>
      <c r="H344"/>
    </row>
    <row r="345" spans="1:8" x14ac:dyDescent="0.2">
      <c r="A345" s="51" t="s">
        <v>351</v>
      </c>
      <c r="B345" s="52">
        <v>9</v>
      </c>
      <c r="C345" s="8"/>
      <c r="D345" s="8" t="s">
        <v>7</v>
      </c>
      <c r="H345"/>
    </row>
    <row r="346" spans="1:8" x14ac:dyDescent="0.2">
      <c r="A346" s="51" t="s">
        <v>352</v>
      </c>
      <c r="B346" s="52">
        <v>14</v>
      </c>
      <c r="C346" s="8"/>
      <c r="D346" s="8" t="s">
        <v>7</v>
      </c>
      <c r="H346"/>
    </row>
    <row r="347" spans="1:8" x14ac:dyDescent="0.2">
      <c r="A347" s="51" t="s">
        <v>353</v>
      </c>
      <c r="B347" s="52">
        <v>19</v>
      </c>
      <c r="C347" s="8"/>
      <c r="D347" s="8" t="s">
        <v>7</v>
      </c>
      <c r="H347"/>
    </row>
    <row r="348" spans="1:8" x14ac:dyDescent="0.2">
      <c r="A348" s="51" t="s">
        <v>152</v>
      </c>
      <c r="B348" s="52">
        <v>22</v>
      </c>
      <c r="C348" s="8"/>
      <c r="D348" s="8" t="s">
        <v>7</v>
      </c>
      <c r="H348"/>
    </row>
    <row r="349" spans="1:8" x14ac:dyDescent="0.2">
      <c r="A349" s="51" t="s">
        <v>354</v>
      </c>
      <c r="B349" s="52">
        <v>30</v>
      </c>
      <c r="C349" s="8"/>
      <c r="D349" s="8" t="s">
        <v>7</v>
      </c>
      <c r="H349"/>
    </row>
    <row r="350" spans="1:8" x14ac:dyDescent="0.2">
      <c r="A350" s="51" t="s">
        <v>355</v>
      </c>
      <c r="B350" s="52">
        <v>4</v>
      </c>
      <c r="C350" s="8"/>
      <c r="D350" s="8" t="s">
        <v>7</v>
      </c>
      <c r="H350"/>
    </row>
    <row r="351" spans="1:8" x14ac:dyDescent="0.2">
      <c r="A351" s="51" t="s">
        <v>356</v>
      </c>
      <c r="B351" s="52">
        <v>5</v>
      </c>
      <c r="C351" s="8"/>
      <c r="D351" s="8" t="s">
        <v>7</v>
      </c>
      <c r="H351"/>
    </row>
    <row r="352" spans="1:8" x14ac:dyDescent="0.2">
      <c r="A352" s="51" t="s">
        <v>357</v>
      </c>
      <c r="B352" s="52">
        <v>3</v>
      </c>
      <c r="C352" s="8"/>
      <c r="D352" s="8" t="s">
        <v>7</v>
      </c>
      <c r="H352"/>
    </row>
    <row r="353" spans="1:8" x14ac:dyDescent="0.2">
      <c r="A353" s="51" t="s">
        <v>358</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359</v>
      </c>
      <c r="B356" s="52">
        <v>12</v>
      </c>
      <c r="D356" s="8" t="s">
        <v>7</v>
      </c>
      <c r="H356"/>
    </row>
    <row r="357" spans="1:8" x14ac:dyDescent="0.2">
      <c r="A357" s="51" t="s">
        <v>360</v>
      </c>
      <c r="B357" s="52">
        <v>73</v>
      </c>
      <c r="D357" s="8" t="s">
        <v>7</v>
      </c>
      <c r="H357"/>
    </row>
    <row r="358" spans="1:8" x14ac:dyDescent="0.2">
      <c r="A358" s="51" t="s">
        <v>361</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362</v>
      </c>
      <c r="B362" s="52">
        <v>17</v>
      </c>
      <c r="C362" s="8"/>
      <c r="D362" s="8" t="s">
        <v>7</v>
      </c>
      <c r="H362"/>
    </row>
    <row r="363" spans="1:8" x14ac:dyDescent="0.2">
      <c r="A363" s="51" t="s">
        <v>363</v>
      </c>
      <c r="B363" s="52">
        <v>13</v>
      </c>
      <c r="C363" s="8"/>
      <c r="D363" s="8" t="s">
        <v>7</v>
      </c>
      <c r="H363"/>
    </row>
    <row r="364" spans="1:8" x14ac:dyDescent="0.2">
      <c r="A364" s="51" t="s">
        <v>364</v>
      </c>
      <c r="B364" s="52">
        <v>24</v>
      </c>
      <c r="C364" s="232"/>
      <c r="D364" s="8" t="s">
        <v>7</v>
      </c>
      <c r="H364"/>
    </row>
    <row r="365" spans="1:8" x14ac:dyDescent="0.2">
      <c r="A365" s="51" t="s">
        <v>365</v>
      </c>
      <c r="B365" s="52">
        <v>123</v>
      </c>
      <c r="C365" s="232"/>
      <c r="D365" s="8" t="s">
        <v>7</v>
      </c>
      <c r="H365"/>
    </row>
    <row r="366" spans="1:8" x14ac:dyDescent="0.2">
      <c r="A366" s="51" t="s">
        <v>366</v>
      </c>
      <c r="B366" s="52">
        <v>40</v>
      </c>
      <c r="C366" s="232"/>
      <c r="D366" s="8" t="s">
        <v>7</v>
      </c>
      <c r="H366"/>
    </row>
    <row r="367" spans="1:8" x14ac:dyDescent="0.2">
      <c r="A367" s="51" t="s">
        <v>90</v>
      </c>
      <c r="B367" s="52">
        <v>77</v>
      </c>
      <c r="C367" s="232"/>
      <c r="D367" s="8" t="s">
        <v>7</v>
      </c>
      <c r="H367"/>
    </row>
    <row r="368" spans="1:8" x14ac:dyDescent="0.2">
      <c r="A368" s="51" t="s">
        <v>367</v>
      </c>
      <c r="B368" s="52">
        <v>80</v>
      </c>
      <c r="C368" s="232"/>
      <c r="D368" s="8" t="s">
        <v>7</v>
      </c>
      <c r="H368"/>
    </row>
    <row r="369" spans="1:8" x14ac:dyDescent="0.2">
      <c r="A369" s="51" t="s">
        <v>368</v>
      </c>
      <c r="B369" s="52">
        <v>80</v>
      </c>
      <c r="C369" s="232"/>
      <c r="D369" s="8" t="s">
        <v>7</v>
      </c>
      <c r="H369"/>
    </row>
    <row r="370" spans="1:8" x14ac:dyDescent="0.2">
      <c r="A370" s="51" t="s">
        <v>156</v>
      </c>
      <c r="B370" s="52">
        <v>15</v>
      </c>
      <c r="C370" s="232"/>
      <c r="D370" s="8" t="s">
        <v>7</v>
      </c>
      <c r="H370"/>
    </row>
    <row r="371" spans="1:8" x14ac:dyDescent="0.2">
      <c r="A371" s="51" t="s">
        <v>369</v>
      </c>
      <c r="B371" s="52">
        <v>937</v>
      </c>
      <c r="C371" s="232"/>
      <c r="D371" s="8" t="s">
        <v>64</v>
      </c>
      <c r="H371"/>
    </row>
    <row r="372" spans="1:8" x14ac:dyDescent="0.2">
      <c r="A372" s="51" t="s">
        <v>370</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0.161</v>
      </c>
      <c r="C375" s="367"/>
      <c r="D375" s="368" t="s">
        <v>32</v>
      </c>
      <c r="E375"/>
      <c r="H375"/>
    </row>
    <row r="376" spans="1:8" x14ac:dyDescent="0.2">
      <c r="A376" s="369" t="s">
        <v>277</v>
      </c>
      <c r="B376" s="373"/>
      <c r="C376" s="370">
        <v>9.67</v>
      </c>
      <c r="D376" s="371" t="s">
        <v>50</v>
      </c>
      <c r="E376"/>
      <c r="H376"/>
    </row>
    <row r="377" spans="1:8" x14ac:dyDescent="0.2">
      <c r="A377" s="365" t="s">
        <v>278</v>
      </c>
      <c r="B377" s="366">
        <v>0.127</v>
      </c>
      <c r="C377" s="372"/>
      <c r="D377" s="368" t="s">
        <v>32</v>
      </c>
      <c r="E377"/>
      <c r="F377"/>
      <c r="G377"/>
      <c r="H377"/>
    </row>
    <row r="378" spans="1:8" x14ac:dyDescent="0.2">
      <c r="A378" s="369" t="s">
        <v>279</v>
      </c>
      <c r="B378" s="373"/>
      <c r="C378" s="370">
        <v>8.43</v>
      </c>
      <c r="D378" s="371" t="s">
        <v>50</v>
      </c>
      <c r="E378"/>
      <c r="F378"/>
      <c r="G378"/>
      <c r="H378"/>
    </row>
    <row r="379" spans="1:8" x14ac:dyDescent="0.2">
      <c r="A379" s="365" t="s">
        <v>280</v>
      </c>
      <c r="B379" s="366">
        <v>0.11799999999999999</v>
      </c>
      <c r="C379" s="372"/>
      <c r="D379" s="368" t="s">
        <v>32</v>
      </c>
      <c r="E379"/>
      <c r="F379"/>
      <c r="G379"/>
      <c r="H379"/>
    </row>
    <row r="380" spans="1:8" x14ac:dyDescent="0.2">
      <c r="A380" s="369" t="s">
        <v>281</v>
      </c>
      <c r="B380" s="373"/>
      <c r="C380" s="370">
        <v>7.23</v>
      </c>
      <c r="D380" s="371" t="s">
        <v>50</v>
      </c>
      <c r="E380"/>
      <c r="F380"/>
      <c r="G380"/>
      <c r="H380"/>
    </row>
    <row r="381" spans="1:8" x14ac:dyDescent="0.2">
      <c r="A381" s="365" t="s">
        <v>283</v>
      </c>
      <c r="B381" s="366">
        <v>0.29099999999999998</v>
      </c>
      <c r="C381" s="372"/>
      <c r="D381" s="368" t="s">
        <v>32</v>
      </c>
      <c r="E381"/>
      <c r="F381"/>
      <c r="G381"/>
      <c r="H381"/>
    </row>
    <row r="382" spans="1:8" x14ac:dyDescent="0.2">
      <c r="A382" s="369" t="s">
        <v>284</v>
      </c>
      <c r="B382" s="373"/>
      <c r="C382" s="370">
        <v>8.57</v>
      </c>
      <c r="D382" s="371" t="s">
        <v>50</v>
      </c>
      <c r="E382"/>
      <c r="F382"/>
      <c r="G382"/>
      <c r="H382"/>
    </row>
    <row r="383" spans="1:8" x14ac:dyDescent="0.2">
      <c r="A383" s="365" t="s">
        <v>287</v>
      </c>
      <c r="B383" s="366">
        <v>0.20499999999999999</v>
      </c>
      <c r="C383" s="374"/>
      <c r="D383" s="368" t="s">
        <v>32</v>
      </c>
      <c r="E383"/>
      <c r="F383"/>
      <c r="G383"/>
      <c r="H383"/>
    </row>
    <row r="384" spans="1:8" x14ac:dyDescent="0.2">
      <c r="A384" s="369" t="s">
        <v>288</v>
      </c>
      <c r="B384" s="373"/>
      <c r="C384" s="375">
        <v>10.47</v>
      </c>
      <c r="D384" s="371" t="s">
        <v>50</v>
      </c>
      <c r="E384"/>
      <c r="F384"/>
      <c r="G384"/>
      <c r="H384"/>
    </row>
    <row r="385" spans="1:10" x14ac:dyDescent="0.2">
      <c r="A385" s="365" t="s">
        <v>289</v>
      </c>
      <c r="B385" s="366">
        <v>0.19800000000000001</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0.151</v>
      </c>
      <c r="C387" s="376"/>
      <c r="D387" s="368" t="s">
        <v>32</v>
      </c>
      <c r="E387"/>
      <c r="F387"/>
      <c r="G387"/>
      <c r="H387"/>
      <c r="J387" s="379"/>
    </row>
    <row r="388" spans="1:10" x14ac:dyDescent="0.2">
      <c r="A388" s="369" t="s">
        <v>292</v>
      </c>
      <c r="B388" s="378"/>
      <c r="C388" s="375">
        <v>8.5</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8.67</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6.7</v>
      </c>
      <c r="D392" s="371" t="s">
        <v>50</v>
      </c>
      <c r="E392"/>
      <c r="F392"/>
      <c r="G392"/>
      <c r="H392"/>
      <c r="J392" s="379"/>
    </row>
    <row r="393" spans="1:10" x14ac:dyDescent="0.2">
      <c r="A393" s="365" t="s">
        <v>297</v>
      </c>
      <c r="B393" s="377">
        <v>0.24</v>
      </c>
      <c r="C393" s="376"/>
      <c r="D393" s="368" t="s">
        <v>32</v>
      </c>
      <c r="E393"/>
      <c r="F393"/>
      <c r="G393"/>
      <c r="H393"/>
    </row>
    <row r="394" spans="1:10" x14ac:dyDescent="0.2">
      <c r="A394" s="380" t="s">
        <v>298</v>
      </c>
      <c r="B394" s="378"/>
      <c r="C394" s="381">
        <v>8.6</v>
      </c>
      <c r="D394" s="371" t="s">
        <v>50</v>
      </c>
      <c r="E394"/>
      <c r="F394"/>
      <c r="G394"/>
      <c r="H394"/>
    </row>
    <row r="395" spans="1:10" x14ac:dyDescent="0.2">
      <c r="A395" s="365" t="s">
        <v>299</v>
      </c>
      <c r="B395" s="366">
        <v>0.255</v>
      </c>
      <c r="C395" s="376"/>
      <c r="D395" s="368" t="s">
        <v>32</v>
      </c>
      <c r="E395"/>
      <c r="F395"/>
      <c r="G395"/>
      <c r="H395"/>
    </row>
    <row r="396" spans="1:10" x14ac:dyDescent="0.2">
      <c r="A396" s="369" t="s">
        <v>300</v>
      </c>
      <c r="B396" s="373"/>
      <c r="C396" s="375">
        <v>6.87</v>
      </c>
      <c r="D396" s="371" t="s">
        <v>50</v>
      </c>
      <c r="E396"/>
      <c r="F396"/>
      <c r="G396"/>
      <c r="H396"/>
    </row>
    <row r="397" spans="1:10" x14ac:dyDescent="0.2">
      <c r="A397" s="382" t="s">
        <v>301</v>
      </c>
      <c r="B397" s="377">
        <v>0.28499999999999998</v>
      </c>
      <c r="C397" s="383"/>
      <c r="D397" s="368" t="s">
        <v>32</v>
      </c>
      <c r="E397"/>
      <c r="F397"/>
      <c r="G397"/>
      <c r="H397"/>
    </row>
    <row r="398" spans="1:10" x14ac:dyDescent="0.2">
      <c r="A398" s="380" t="s">
        <v>302</v>
      </c>
      <c r="B398" s="378"/>
      <c r="C398" s="381">
        <v>8.17</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v>
      </c>
      <c r="D400" s="371" t="s">
        <v>50</v>
      </c>
      <c r="E400"/>
      <c r="F400"/>
      <c r="G400"/>
      <c r="H400"/>
    </row>
    <row r="401" spans="1:8" x14ac:dyDescent="0.2">
      <c r="A401" s="382" t="s">
        <v>305</v>
      </c>
      <c r="B401" s="377">
        <v>0.24099999999999999</v>
      </c>
      <c r="C401" s="383"/>
      <c r="D401" s="368" t="s">
        <v>32</v>
      </c>
      <c r="E401"/>
      <c r="F401"/>
      <c r="G401"/>
      <c r="H401"/>
    </row>
    <row r="402" spans="1:8" x14ac:dyDescent="0.2">
      <c r="A402" s="380" t="s">
        <v>306</v>
      </c>
      <c r="B402" s="378"/>
      <c r="C402" s="381">
        <v>5.5</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7.2</v>
      </c>
      <c r="D404" s="371" t="s">
        <v>50</v>
      </c>
      <c r="E404"/>
      <c r="F404"/>
      <c r="G404"/>
      <c r="H404"/>
    </row>
    <row r="405" spans="1:8" x14ac:dyDescent="0.2">
      <c r="A405" s="382" t="s">
        <v>309</v>
      </c>
      <c r="B405" s="377">
        <v>0.314</v>
      </c>
      <c r="C405" s="383"/>
      <c r="D405" s="368" t="s">
        <v>32</v>
      </c>
      <c r="E405"/>
      <c r="F405"/>
      <c r="G405"/>
      <c r="H405"/>
    </row>
    <row r="406" spans="1:8" x14ac:dyDescent="0.2">
      <c r="A406" s="380" t="s">
        <v>310</v>
      </c>
      <c r="B406" s="378"/>
      <c r="C406" s="381">
        <v>7.47</v>
      </c>
      <c r="D406" s="384" t="s">
        <v>50</v>
      </c>
      <c r="E406"/>
      <c r="F406"/>
      <c r="G406"/>
      <c r="H406"/>
    </row>
    <row r="407" spans="1:8" x14ac:dyDescent="0.2">
      <c r="A407"/>
    </row>
    <row r="408" spans="1:8" x14ac:dyDescent="0.2">
      <c r="A408"/>
    </row>
  </sheetData>
  <mergeCells count="2">
    <mergeCell ref="G4:I4"/>
    <mergeCell ref="D4:F4"/>
  </mergeCells>
  <phoneticPr fontId="0" type="noConversion"/>
  <dataValidations count="6">
    <dataValidation type="list" allowBlank="1" showInputMessage="1" showErrorMessage="1" prompt="click on arrow for a drop down list" sqref="A68:A72" xr:uid="{1D36ED31-705C-4775-90B6-A69513B2493C}">
      <formula1>$A$322:$A$326</formula1>
    </dataValidation>
    <dataValidation type="list" allowBlank="1" showInputMessage="1" showErrorMessage="1" prompt="click on arrow for a drop down list" sqref="A58:A62" xr:uid="{F745330B-B194-4DDB-B92C-804C0C6EFE4D}">
      <formula1>$A$298:$A$319</formula1>
    </dataValidation>
    <dataValidation type="list" allowBlank="1" showInputMessage="1" showErrorMessage="1" prompt="click on arrow for a drop down list" sqref="A48:A52" xr:uid="{15B8680A-564E-4688-A1F1-B39C808AA785}">
      <formula1>$A281:$A$297</formula1>
    </dataValidation>
    <dataValidation type="list" allowBlank="1" showInputMessage="1" showErrorMessage="1" prompt="click on arrow for a drop down list" sqref="A78:A82" xr:uid="{ED604151-0206-4FF7-9345-B431DB87C1D6}">
      <formula1>$A$330:$A$372</formula1>
    </dataValidation>
    <dataValidation type="list" allowBlank="1" showInputMessage="1" showErrorMessage="1" sqref="A95:A100" xr:uid="{D0C8F2C7-98BE-4FE1-8FC2-52D0869D76C1}">
      <formula1>$A$375:$A$406</formula1>
    </dataValidation>
    <dataValidation type="list" allowBlank="1" showInputMessage="1" showErrorMessage="1" prompt="Click on arrow for a drop down list" sqref="E7:E42" xr:uid="{8A203391-2790-4143-A3A6-3125D727E73F}">
      <formula1>$F$281:$F$335</formula1>
    </dataValidation>
  </dataValidations>
  <pageMargins left="0.7" right="0.45" top="0.75" bottom="0.75" header="0.3" footer="0.3"/>
  <pageSetup scale="80"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408"/>
  <sheetViews>
    <sheetView showGridLines="0" workbookViewId="0">
      <selection activeCell="G4" sqref="G4:I4"/>
    </sheetView>
  </sheetViews>
  <sheetFormatPr defaultRowHeight="12.75" x14ac:dyDescent="0.2"/>
  <cols>
    <col min="1" max="1" width="23.5703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2851562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'day16'!B4+1</f>
        <v>44121</v>
      </c>
      <c r="C4" s="172"/>
      <c r="D4" s="479" t="s">
        <v>53</v>
      </c>
      <c r="E4" s="479"/>
      <c r="F4" s="479"/>
      <c r="G4" s="477"/>
      <c r="H4" s="477"/>
      <c r="I4" s="478"/>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343</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350</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363</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365</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369</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44327.488727777774</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340</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341</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342</v>
      </c>
      <c r="B330" s="52">
        <v>136</v>
      </c>
      <c r="C330" s="8"/>
      <c r="D330" s="8" t="s">
        <v>7</v>
      </c>
      <c r="F330" s="50" t="s">
        <v>83</v>
      </c>
      <c r="G330" s="56">
        <v>57</v>
      </c>
      <c r="H330"/>
    </row>
    <row r="331" spans="1:8" x14ac:dyDescent="0.2">
      <c r="A331" s="51" t="s">
        <v>343</v>
      </c>
      <c r="B331" s="52">
        <v>149</v>
      </c>
      <c r="C331" s="8"/>
      <c r="D331" s="8" t="s">
        <v>7</v>
      </c>
      <c r="F331" s="50" t="s">
        <v>84</v>
      </c>
      <c r="G331" s="56">
        <v>59</v>
      </c>
      <c r="H331"/>
    </row>
    <row r="332" spans="1:8" x14ac:dyDescent="0.2">
      <c r="A332" s="51" t="s">
        <v>344</v>
      </c>
      <c r="B332" s="52">
        <v>371</v>
      </c>
      <c r="C332" s="8"/>
      <c r="D332" s="8" t="s">
        <v>7</v>
      </c>
      <c r="F332" s="50" t="s">
        <v>86</v>
      </c>
      <c r="G332" s="56">
        <v>61</v>
      </c>
      <c r="H332"/>
    </row>
    <row r="333" spans="1:8" x14ac:dyDescent="0.2">
      <c r="A333" s="51" t="s">
        <v>345</v>
      </c>
      <c r="B333" s="52">
        <v>259</v>
      </c>
      <c r="C333" s="8"/>
      <c r="D333" s="8" t="s">
        <v>7</v>
      </c>
      <c r="F333" s="50" t="s">
        <v>87</v>
      </c>
      <c r="G333" s="56">
        <v>63</v>
      </c>
      <c r="H333"/>
    </row>
    <row r="334" spans="1:8" x14ac:dyDescent="0.2">
      <c r="A334" s="51" t="s">
        <v>346</v>
      </c>
      <c r="B334" s="52">
        <v>296</v>
      </c>
      <c r="C334" s="8"/>
      <c r="D334" s="8" t="s">
        <v>7</v>
      </c>
      <c r="F334" s="50" t="s">
        <v>88</v>
      </c>
      <c r="G334" s="56">
        <v>65</v>
      </c>
      <c r="H334"/>
    </row>
    <row r="335" spans="1:8" x14ac:dyDescent="0.2">
      <c r="A335" s="51" t="s">
        <v>347</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348</v>
      </c>
      <c r="B341" s="52">
        <v>25</v>
      </c>
      <c r="C341" s="8"/>
      <c r="D341" s="8" t="s">
        <v>7</v>
      </c>
      <c r="H341"/>
    </row>
    <row r="342" spans="1:8" x14ac:dyDescent="0.2">
      <c r="A342" s="51" t="s">
        <v>349</v>
      </c>
      <c r="B342" s="52">
        <v>88</v>
      </c>
      <c r="C342" s="8"/>
      <c r="D342" s="8" t="s">
        <v>7</v>
      </c>
      <c r="H342"/>
    </row>
    <row r="343" spans="1:8" x14ac:dyDescent="0.2">
      <c r="A343" s="51" t="s">
        <v>350</v>
      </c>
      <c r="B343" s="52">
        <v>58</v>
      </c>
      <c r="C343" s="8"/>
      <c r="D343" s="8" t="s">
        <v>7</v>
      </c>
      <c r="H343"/>
    </row>
    <row r="344" spans="1:8" x14ac:dyDescent="0.2">
      <c r="A344" s="51" t="s">
        <v>85</v>
      </c>
      <c r="B344" s="52">
        <v>15</v>
      </c>
      <c r="C344" s="8"/>
      <c r="D344" s="8" t="s">
        <v>7</v>
      </c>
      <c r="H344"/>
    </row>
    <row r="345" spans="1:8" x14ac:dyDescent="0.2">
      <c r="A345" s="51" t="s">
        <v>351</v>
      </c>
      <c r="B345" s="52">
        <v>9</v>
      </c>
      <c r="C345" s="8"/>
      <c r="D345" s="8" t="s">
        <v>7</v>
      </c>
      <c r="H345"/>
    </row>
    <row r="346" spans="1:8" x14ac:dyDescent="0.2">
      <c r="A346" s="51" t="s">
        <v>352</v>
      </c>
      <c r="B346" s="52">
        <v>14</v>
      </c>
      <c r="C346" s="8"/>
      <c r="D346" s="8" t="s">
        <v>7</v>
      </c>
      <c r="H346"/>
    </row>
    <row r="347" spans="1:8" x14ac:dyDescent="0.2">
      <c r="A347" s="51" t="s">
        <v>353</v>
      </c>
      <c r="B347" s="52">
        <v>19</v>
      </c>
      <c r="C347" s="8"/>
      <c r="D347" s="8" t="s">
        <v>7</v>
      </c>
      <c r="H347"/>
    </row>
    <row r="348" spans="1:8" x14ac:dyDescent="0.2">
      <c r="A348" s="51" t="s">
        <v>152</v>
      </c>
      <c r="B348" s="52">
        <v>22</v>
      </c>
      <c r="C348" s="8"/>
      <c r="D348" s="8" t="s">
        <v>7</v>
      </c>
      <c r="H348"/>
    </row>
    <row r="349" spans="1:8" x14ac:dyDescent="0.2">
      <c r="A349" s="51" t="s">
        <v>354</v>
      </c>
      <c r="B349" s="52">
        <v>30</v>
      </c>
      <c r="C349" s="8"/>
      <c r="D349" s="8" t="s">
        <v>7</v>
      </c>
      <c r="H349"/>
    </row>
    <row r="350" spans="1:8" x14ac:dyDescent="0.2">
      <c r="A350" s="51" t="s">
        <v>355</v>
      </c>
      <c r="B350" s="52">
        <v>4</v>
      </c>
      <c r="C350" s="8"/>
      <c r="D350" s="8" t="s">
        <v>7</v>
      </c>
      <c r="H350"/>
    </row>
    <row r="351" spans="1:8" x14ac:dyDescent="0.2">
      <c r="A351" s="51" t="s">
        <v>356</v>
      </c>
      <c r="B351" s="52">
        <v>5</v>
      </c>
      <c r="C351" s="8"/>
      <c r="D351" s="8" t="s">
        <v>7</v>
      </c>
      <c r="H351"/>
    </row>
    <row r="352" spans="1:8" x14ac:dyDescent="0.2">
      <c r="A352" s="51" t="s">
        <v>357</v>
      </c>
      <c r="B352" s="52">
        <v>3</v>
      </c>
      <c r="C352" s="8"/>
      <c r="D352" s="8" t="s">
        <v>7</v>
      </c>
      <c r="H352"/>
    </row>
    <row r="353" spans="1:8" x14ac:dyDescent="0.2">
      <c r="A353" s="51" t="s">
        <v>358</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359</v>
      </c>
      <c r="B356" s="52">
        <v>12</v>
      </c>
      <c r="D356" s="8" t="s">
        <v>7</v>
      </c>
      <c r="H356"/>
    </row>
    <row r="357" spans="1:8" x14ac:dyDescent="0.2">
      <c r="A357" s="51" t="s">
        <v>360</v>
      </c>
      <c r="B357" s="52">
        <v>73</v>
      </c>
      <c r="D357" s="8" t="s">
        <v>7</v>
      </c>
      <c r="H357"/>
    </row>
    <row r="358" spans="1:8" x14ac:dyDescent="0.2">
      <c r="A358" s="51" t="s">
        <v>361</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362</v>
      </c>
      <c r="B362" s="52">
        <v>17</v>
      </c>
      <c r="C362" s="8"/>
      <c r="D362" s="8" t="s">
        <v>7</v>
      </c>
      <c r="H362"/>
    </row>
    <row r="363" spans="1:8" x14ac:dyDescent="0.2">
      <c r="A363" s="51" t="s">
        <v>363</v>
      </c>
      <c r="B363" s="52">
        <v>13</v>
      </c>
      <c r="C363" s="8"/>
      <c r="D363" s="8" t="s">
        <v>7</v>
      </c>
      <c r="H363"/>
    </row>
    <row r="364" spans="1:8" x14ac:dyDescent="0.2">
      <c r="A364" s="51" t="s">
        <v>364</v>
      </c>
      <c r="B364" s="52">
        <v>24</v>
      </c>
      <c r="C364" s="232"/>
      <c r="D364" s="8" t="s">
        <v>7</v>
      </c>
      <c r="H364"/>
    </row>
    <row r="365" spans="1:8" x14ac:dyDescent="0.2">
      <c r="A365" s="51" t="s">
        <v>365</v>
      </c>
      <c r="B365" s="52">
        <v>123</v>
      </c>
      <c r="C365" s="232"/>
      <c r="D365" s="8" t="s">
        <v>7</v>
      </c>
      <c r="H365"/>
    </row>
    <row r="366" spans="1:8" x14ac:dyDescent="0.2">
      <c r="A366" s="51" t="s">
        <v>366</v>
      </c>
      <c r="B366" s="52">
        <v>40</v>
      </c>
      <c r="C366" s="232"/>
      <c r="D366" s="8" t="s">
        <v>7</v>
      </c>
      <c r="H366"/>
    </row>
    <row r="367" spans="1:8" x14ac:dyDescent="0.2">
      <c r="A367" s="51" t="s">
        <v>90</v>
      </c>
      <c r="B367" s="52">
        <v>77</v>
      </c>
      <c r="C367" s="232"/>
      <c r="D367" s="8" t="s">
        <v>7</v>
      </c>
      <c r="H367"/>
    </row>
    <row r="368" spans="1:8" x14ac:dyDescent="0.2">
      <c r="A368" s="51" t="s">
        <v>367</v>
      </c>
      <c r="B368" s="52">
        <v>80</v>
      </c>
      <c r="C368" s="232"/>
      <c r="D368" s="8" t="s">
        <v>7</v>
      </c>
      <c r="H368"/>
    </row>
    <row r="369" spans="1:8" x14ac:dyDescent="0.2">
      <c r="A369" s="51" t="s">
        <v>368</v>
      </c>
      <c r="B369" s="52">
        <v>80</v>
      </c>
      <c r="C369" s="232"/>
      <c r="D369" s="8" t="s">
        <v>7</v>
      </c>
      <c r="H369"/>
    </row>
    <row r="370" spans="1:8" x14ac:dyDescent="0.2">
      <c r="A370" s="51" t="s">
        <v>156</v>
      </c>
      <c r="B370" s="52">
        <v>15</v>
      </c>
      <c r="C370" s="232"/>
      <c r="D370" s="8" t="s">
        <v>7</v>
      </c>
      <c r="H370"/>
    </row>
    <row r="371" spans="1:8" x14ac:dyDescent="0.2">
      <c r="A371" s="51" t="s">
        <v>369</v>
      </c>
      <c r="B371" s="52">
        <v>937</v>
      </c>
      <c r="C371" s="232"/>
      <c r="D371" s="8" t="s">
        <v>64</v>
      </c>
      <c r="H371"/>
    </row>
    <row r="372" spans="1:8" x14ac:dyDescent="0.2">
      <c r="A372" s="51" t="s">
        <v>370</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0.161</v>
      </c>
      <c r="C375" s="367"/>
      <c r="D375" s="368" t="s">
        <v>32</v>
      </c>
      <c r="E375"/>
      <c r="H375"/>
    </row>
    <row r="376" spans="1:8" x14ac:dyDescent="0.2">
      <c r="A376" s="369" t="s">
        <v>277</v>
      </c>
      <c r="B376" s="373"/>
      <c r="C376" s="370">
        <v>9.67</v>
      </c>
      <c r="D376" s="371" t="s">
        <v>50</v>
      </c>
      <c r="E376"/>
      <c r="H376"/>
    </row>
    <row r="377" spans="1:8" x14ac:dyDescent="0.2">
      <c r="A377" s="365" t="s">
        <v>278</v>
      </c>
      <c r="B377" s="366">
        <v>0.127</v>
      </c>
      <c r="C377" s="372"/>
      <c r="D377" s="368" t="s">
        <v>32</v>
      </c>
      <c r="E377"/>
      <c r="F377"/>
      <c r="G377"/>
      <c r="H377"/>
    </row>
    <row r="378" spans="1:8" x14ac:dyDescent="0.2">
      <c r="A378" s="369" t="s">
        <v>279</v>
      </c>
      <c r="B378" s="373"/>
      <c r="C378" s="370">
        <v>8.43</v>
      </c>
      <c r="D378" s="371" t="s">
        <v>50</v>
      </c>
      <c r="E378"/>
      <c r="F378"/>
      <c r="G378"/>
      <c r="H378"/>
    </row>
    <row r="379" spans="1:8" x14ac:dyDescent="0.2">
      <c r="A379" s="365" t="s">
        <v>280</v>
      </c>
      <c r="B379" s="366">
        <v>0.11799999999999999</v>
      </c>
      <c r="C379" s="372"/>
      <c r="D379" s="368" t="s">
        <v>32</v>
      </c>
      <c r="E379"/>
      <c r="F379"/>
      <c r="G379"/>
      <c r="H379"/>
    </row>
    <row r="380" spans="1:8" x14ac:dyDescent="0.2">
      <c r="A380" s="369" t="s">
        <v>281</v>
      </c>
      <c r="B380" s="373"/>
      <c r="C380" s="370">
        <v>7.23</v>
      </c>
      <c r="D380" s="371" t="s">
        <v>50</v>
      </c>
      <c r="E380"/>
      <c r="F380"/>
      <c r="G380"/>
      <c r="H380"/>
    </row>
    <row r="381" spans="1:8" x14ac:dyDescent="0.2">
      <c r="A381" s="365" t="s">
        <v>283</v>
      </c>
      <c r="B381" s="366">
        <v>0.29099999999999998</v>
      </c>
      <c r="C381" s="372"/>
      <c r="D381" s="368" t="s">
        <v>32</v>
      </c>
      <c r="E381"/>
      <c r="F381"/>
      <c r="G381"/>
      <c r="H381"/>
    </row>
    <row r="382" spans="1:8" x14ac:dyDescent="0.2">
      <c r="A382" s="369" t="s">
        <v>284</v>
      </c>
      <c r="B382" s="373"/>
      <c r="C382" s="370">
        <v>8.57</v>
      </c>
      <c r="D382" s="371" t="s">
        <v>50</v>
      </c>
      <c r="E382"/>
      <c r="F382"/>
      <c r="G382"/>
      <c r="H382"/>
    </row>
    <row r="383" spans="1:8" x14ac:dyDescent="0.2">
      <c r="A383" s="365" t="s">
        <v>287</v>
      </c>
      <c r="B383" s="366">
        <v>0.20499999999999999</v>
      </c>
      <c r="C383" s="374"/>
      <c r="D383" s="368" t="s">
        <v>32</v>
      </c>
      <c r="E383"/>
      <c r="F383"/>
      <c r="G383"/>
      <c r="H383"/>
    </row>
    <row r="384" spans="1:8" x14ac:dyDescent="0.2">
      <c r="A384" s="369" t="s">
        <v>288</v>
      </c>
      <c r="B384" s="373"/>
      <c r="C384" s="375">
        <v>10.47</v>
      </c>
      <c r="D384" s="371" t="s">
        <v>50</v>
      </c>
      <c r="E384"/>
      <c r="F384"/>
      <c r="G384"/>
      <c r="H384"/>
    </row>
    <row r="385" spans="1:10" x14ac:dyDescent="0.2">
      <c r="A385" s="365" t="s">
        <v>289</v>
      </c>
      <c r="B385" s="366">
        <v>0.19800000000000001</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0.151</v>
      </c>
      <c r="C387" s="376"/>
      <c r="D387" s="368" t="s">
        <v>32</v>
      </c>
      <c r="E387"/>
      <c r="F387"/>
      <c r="G387"/>
      <c r="H387"/>
      <c r="J387" s="379"/>
    </row>
    <row r="388" spans="1:10" x14ac:dyDescent="0.2">
      <c r="A388" s="369" t="s">
        <v>292</v>
      </c>
      <c r="B388" s="378"/>
      <c r="C388" s="375">
        <v>8.5</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8.67</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6.7</v>
      </c>
      <c r="D392" s="371" t="s">
        <v>50</v>
      </c>
      <c r="E392"/>
      <c r="F392"/>
      <c r="G392"/>
      <c r="H392"/>
      <c r="J392" s="379"/>
    </row>
    <row r="393" spans="1:10" x14ac:dyDescent="0.2">
      <c r="A393" s="365" t="s">
        <v>297</v>
      </c>
      <c r="B393" s="377">
        <v>0.24</v>
      </c>
      <c r="C393" s="376"/>
      <c r="D393" s="368" t="s">
        <v>32</v>
      </c>
      <c r="E393"/>
      <c r="F393"/>
      <c r="G393"/>
      <c r="H393"/>
    </row>
    <row r="394" spans="1:10" x14ac:dyDescent="0.2">
      <c r="A394" s="380" t="s">
        <v>298</v>
      </c>
      <c r="B394" s="378"/>
      <c r="C394" s="381">
        <v>8.6</v>
      </c>
      <c r="D394" s="371" t="s">
        <v>50</v>
      </c>
      <c r="E394"/>
      <c r="F394"/>
      <c r="G394"/>
      <c r="H394"/>
    </row>
    <row r="395" spans="1:10" x14ac:dyDescent="0.2">
      <c r="A395" s="365" t="s">
        <v>299</v>
      </c>
      <c r="B395" s="366">
        <v>0.255</v>
      </c>
      <c r="C395" s="376"/>
      <c r="D395" s="368" t="s">
        <v>32</v>
      </c>
      <c r="E395"/>
      <c r="F395"/>
      <c r="G395"/>
      <c r="H395"/>
    </row>
    <row r="396" spans="1:10" x14ac:dyDescent="0.2">
      <c r="A396" s="369" t="s">
        <v>300</v>
      </c>
      <c r="B396" s="373"/>
      <c r="C396" s="375">
        <v>6.87</v>
      </c>
      <c r="D396" s="371" t="s">
        <v>50</v>
      </c>
      <c r="E396"/>
      <c r="F396"/>
      <c r="G396"/>
      <c r="H396"/>
    </row>
    <row r="397" spans="1:10" x14ac:dyDescent="0.2">
      <c r="A397" s="382" t="s">
        <v>301</v>
      </c>
      <c r="B397" s="377">
        <v>0.28499999999999998</v>
      </c>
      <c r="C397" s="383"/>
      <c r="D397" s="368" t="s">
        <v>32</v>
      </c>
      <c r="E397"/>
      <c r="F397"/>
      <c r="G397"/>
      <c r="H397"/>
    </row>
    <row r="398" spans="1:10" x14ac:dyDescent="0.2">
      <c r="A398" s="380" t="s">
        <v>302</v>
      </c>
      <c r="B398" s="378"/>
      <c r="C398" s="381">
        <v>8.17</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v>
      </c>
      <c r="D400" s="371" t="s">
        <v>50</v>
      </c>
      <c r="E400"/>
      <c r="F400"/>
      <c r="G400"/>
      <c r="H400"/>
    </row>
    <row r="401" spans="1:8" x14ac:dyDescent="0.2">
      <c r="A401" s="382" t="s">
        <v>305</v>
      </c>
      <c r="B401" s="377">
        <v>0.24099999999999999</v>
      </c>
      <c r="C401" s="383"/>
      <c r="D401" s="368" t="s">
        <v>32</v>
      </c>
      <c r="E401"/>
      <c r="F401"/>
      <c r="G401"/>
      <c r="H401"/>
    </row>
    <row r="402" spans="1:8" x14ac:dyDescent="0.2">
      <c r="A402" s="380" t="s">
        <v>306</v>
      </c>
      <c r="B402" s="378"/>
      <c r="C402" s="381">
        <v>5.5</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7.2</v>
      </c>
      <c r="D404" s="371" t="s">
        <v>50</v>
      </c>
      <c r="E404"/>
      <c r="F404"/>
      <c r="G404"/>
      <c r="H404"/>
    </row>
    <row r="405" spans="1:8" x14ac:dyDescent="0.2">
      <c r="A405" s="382" t="s">
        <v>309</v>
      </c>
      <c r="B405" s="377">
        <v>0.314</v>
      </c>
      <c r="C405" s="383"/>
      <c r="D405" s="368" t="s">
        <v>32</v>
      </c>
      <c r="E405"/>
      <c r="F405"/>
      <c r="G405"/>
      <c r="H405"/>
    </row>
    <row r="406" spans="1:8" x14ac:dyDescent="0.2">
      <c r="A406" s="380" t="s">
        <v>310</v>
      </c>
      <c r="B406" s="378"/>
      <c r="C406" s="381">
        <v>7.47</v>
      </c>
      <c r="D406" s="384" t="s">
        <v>50</v>
      </c>
      <c r="E406"/>
      <c r="F406"/>
      <c r="G406"/>
      <c r="H406"/>
    </row>
    <row r="407" spans="1:8" x14ac:dyDescent="0.2">
      <c r="A407"/>
    </row>
    <row r="408" spans="1:8" x14ac:dyDescent="0.2">
      <c r="A408"/>
    </row>
  </sheetData>
  <mergeCells count="2">
    <mergeCell ref="G4:I4"/>
    <mergeCell ref="D4:F4"/>
  </mergeCells>
  <phoneticPr fontId="0" type="noConversion"/>
  <dataValidations count="6">
    <dataValidation type="list" allowBlank="1" showInputMessage="1" showErrorMessage="1" prompt="click on arrow for a drop down list" sqref="A68:A72" xr:uid="{3C8246D1-53CF-4316-BBA0-A839C929A4EE}">
      <formula1>$A$322:$A$326</formula1>
    </dataValidation>
    <dataValidation type="list" allowBlank="1" showInputMessage="1" showErrorMessage="1" prompt="click on arrow for a drop down list" sqref="A58:A62" xr:uid="{B79625B8-E618-435A-ACD0-3C860F98EEEA}">
      <formula1>$A$298:$A$319</formula1>
    </dataValidation>
    <dataValidation type="list" allowBlank="1" showInputMessage="1" showErrorMessage="1" prompt="click on arrow for a drop down list" sqref="A48:A52" xr:uid="{9EA94406-2AE0-455B-8316-004590DE6741}">
      <formula1>$A281:$A$297</formula1>
    </dataValidation>
    <dataValidation type="list" allowBlank="1" showInputMessage="1" showErrorMessage="1" prompt="click on arrow for a drop down list" sqref="A78:A82" xr:uid="{5C83DABE-0828-4C3D-85C9-8CCA31C64C35}">
      <formula1>$A$330:$A$372</formula1>
    </dataValidation>
    <dataValidation type="list" allowBlank="1" showInputMessage="1" showErrorMessage="1" sqref="A95:A100" xr:uid="{1FFB2F68-1E8E-458D-B0DE-8F0EDB735EDA}">
      <formula1>$A$375:$A$406</formula1>
    </dataValidation>
    <dataValidation type="list" allowBlank="1" showInputMessage="1" showErrorMessage="1" prompt="Click on arrow for a drop down list" sqref="E7:E42" xr:uid="{B7751AA8-C3F3-435D-AE82-1ABA3EA765E7}">
      <formula1>$F$281:$F$335</formula1>
    </dataValidation>
  </dataValidations>
  <pageMargins left="0.7" right="0.45" top="0.75" bottom="0.75" header="0.3" footer="0.3"/>
  <pageSetup scale="80"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408"/>
  <sheetViews>
    <sheetView showGridLines="0" workbookViewId="0">
      <selection activeCell="G4" sqref="G4:I4"/>
    </sheetView>
  </sheetViews>
  <sheetFormatPr defaultRowHeight="12.75" x14ac:dyDescent="0.2"/>
  <cols>
    <col min="1" max="1" width="23.5703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2851562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'day17'!B4+1</f>
        <v>44122</v>
      </c>
      <c r="C4" s="172"/>
      <c r="D4" s="479" t="s">
        <v>53</v>
      </c>
      <c r="E4" s="479"/>
      <c r="F4" s="479"/>
      <c r="G4" s="477"/>
      <c r="H4" s="477"/>
      <c r="I4" s="478"/>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343</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350</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363</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365</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369</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v>0</v>
      </c>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44327.488727777774</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340</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341</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342</v>
      </c>
      <c r="B330" s="52">
        <v>136</v>
      </c>
      <c r="C330" s="8"/>
      <c r="D330" s="8" t="s">
        <v>7</v>
      </c>
      <c r="F330" s="50" t="s">
        <v>83</v>
      </c>
      <c r="G330" s="56">
        <v>57</v>
      </c>
      <c r="H330"/>
    </row>
    <row r="331" spans="1:8" x14ac:dyDescent="0.2">
      <c r="A331" s="51" t="s">
        <v>343</v>
      </c>
      <c r="B331" s="52">
        <v>149</v>
      </c>
      <c r="C331" s="8"/>
      <c r="D331" s="8" t="s">
        <v>7</v>
      </c>
      <c r="F331" s="50" t="s">
        <v>84</v>
      </c>
      <c r="G331" s="56">
        <v>59</v>
      </c>
      <c r="H331"/>
    </row>
    <row r="332" spans="1:8" x14ac:dyDescent="0.2">
      <c r="A332" s="51" t="s">
        <v>344</v>
      </c>
      <c r="B332" s="52">
        <v>371</v>
      </c>
      <c r="C332" s="8"/>
      <c r="D332" s="8" t="s">
        <v>7</v>
      </c>
      <c r="F332" s="50" t="s">
        <v>86</v>
      </c>
      <c r="G332" s="56">
        <v>61</v>
      </c>
      <c r="H332"/>
    </row>
    <row r="333" spans="1:8" x14ac:dyDescent="0.2">
      <c r="A333" s="51" t="s">
        <v>345</v>
      </c>
      <c r="B333" s="52">
        <v>259</v>
      </c>
      <c r="C333" s="8"/>
      <c r="D333" s="8" t="s">
        <v>7</v>
      </c>
      <c r="F333" s="50" t="s">
        <v>87</v>
      </c>
      <c r="G333" s="56">
        <v>63</v>
      </c>
      <c r="H333"/>
    </row>
    <row r="334" spans="1:8" x14ac:dyDescent="0.2">
      <c r="A334" s="51" t="s">
        <v>346</v>
      </c>
      <c r="B334" s="52">
        <v>296</v>
      </c>
      <c r="C334" s="8"/>
      <c r="D334" s="8" t="s">
        <v>7</v>
      </c>
      <c r="F334" s="50" t="s">
        <v>88</v>
      </c>
      <c r="G334" s="56">
        <v>65</v>
      </c>
      <c r="H334"/>
    </row>
    <row r="335" spans="1:8" x14ac:dyDescent="0.2">
      <c r="A335" s="51" t="s">
        <v>347</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348</v>
      </c>
      <c r="B341" s="52">
        <v>25</v>
      </c>
      <c r="C341" s="8"/>
      <c r="D341" s="8" t="s">
        <v>7</v>
      </c>
      <c r="H341"/>
    </row>
    <row r="342" spans="1:8" x14ac:dyDescent="0.2">
      <c r="A342" s="51" t="s">
        <v>349</v>
      </c>
      <c r="B342" s="52">
        <v>88</v>
      </c>
      <c r="C342" s="8"/>
      <c r="D342" s="8" t="s">
        <v>7</v>
      </c>
      <c r="H342"/>
    </row>
    <row r="343" spans="1:8" x14ac:dyDescent="0.2">
      <c r="A343" s="51" t="s">
        <v>350</v>
      </c>
      <c r="B343" s="52">
        <v>58</v>
      </c>
      <c r="C343" s="8"/>
      <c r="D343" s="8" t="s">
        <v>7</v>
      </c>
      <c r="H343"/>
    </row>
    <row r="344" spans="1:8" x14ac:dyDescent="0.2">
      <c r="A344" s="51" t="s">
        <v>85</v>
      </c>
      <c r="B344" s="52">
        <v>15</v>
      </c>
      <c r="C344" s="8"/>
      <c r="D344" s="8" t="s">
        <v>7</v>
      </c>
      <c r="H344"/>
    </row>
    <row r="345" spans="1:8" x14ac:dyDescent="0.2">
      <c r="A345" s="51" t="s">
        <v>351</v>
      </c>
      <c r="B345" s="52">
        <v>9</v>
      </c>
      <c r="C345" s="8"/>
      <c r="D345" s="8" t="s">
        <v>7</v>
      </c>
      <c r="H345"/>
    </row>
    <row r="346" spans="1:8" x14ac:dyDescent="0.2">
      <c r="A346" s="51" t="s">
        <v>352</v>
      </c>
      <c r="B346" s="52">
        <v>14</v>
      </c>
      <c r="C346" s="8"/>
      <c r="D346" s="8" t="s">
        <v>7</v>
      </c>
      <c r="H346"/>
    </row>
    <row r="347" spans="1:8" x14ac:dyDescent="0.2">
      <c r="A347" s="51" t="s">
        <v>353</v>
      </c>
      <c r="B347" s="52">
        <v>19</v>
      </c>
      <c r="C347" s="8"/>
      <c r="D347" s="8" t="s">
        <v>7</v>
      </c>
      <c r="H347"/>
    </row>
    <row r="348" spans="1:8" x14ac:dyDescent="0.2">
      <c r="A348" s="51" t="s">
        <v>152</v>
      </c>
      <c r="B348" s="52">
        <v>22</v>
      </c>
      <c r="C348" s="8"/>
      <c r="D348" s="8" t="s">
        <v>7</v>
      </c>
      <c r="H348"/>
    </row>
    <row r="349" spans="1:8" x14ac:dyDescent="0.2">
      <c r="A349" s="51" t="s">
        <v>354</v>
      </c>
      <c r="B349" s="52">
        <v>30</v>
      </c>
      <c r="C349" s="8"/>
      <c r="D349" s="8" t="s">
        <v>7</v>
      </c>
      <c r="H349"/>
    </row>
    <row r="350" spans="1:8" x14ac:dyDescent="0.2">
      <c r="A350" s="51" t="s">
        <v>355</v>
      </c>
      <c r="B350" s="52">
        <v>4</v>
      </c>
      <c r="C350" s="8"/>
      <c r="D350" s="8" t="s">
        <v>7</v>
      </c>
      <c r="H350"/>
    </row>
    <row r="351" spans="1:8" x14ac:dyDescent="0.2">
      <c r="A351" s="51" t="s">
        <v>356</v>
      </c>
      <c r="B351" s="52">
        <v>5</v>
      </c>
      <c r="C351" s="8"/>
      <c r="D351" s="8" t="s">
        <v>7</v>
      </c>
      <c r="H351"/>
    </row>
    <row r="352" spans="1:8" x14ac:dyDescent="0.2">
      <c r="A352" s="51" t="s">
        <v>357</v>
      </c>
      <c r="B352" s="52">
        <v>3</v>
      </c>
      <c r="C352" s="8"/>
      <c r="D352" s="8" t="s">
        <v>7</v>
      </c>
      <c r="H352"/>
    </row>
    <row r="353" spans="1:8" x14ac:dyDescent="0.2">
      <c r="A353" s="51" t="s">
        <v>358</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359</v>
      </c>
      <c r="B356" s="52">
        <v>12</v>
      </c>
      <c r="D356" s="8" t="s">
        <v>7</v>
      </c>
      <c r="H356"/>
    </row>
    <row r="357" spans="1:8" x14ac:dyDescent="0.2">
      <c r="A357" s="51" t="s">
        <v>360</v>
      </c>
      <c r="B357" s="52">
        <v>73</v>
      </c>
      <c r="D357" s="8" t="s">
        <v>7</v>
      </c>
      <c r="H357"/>
    </row>
    <row r="358" spans="1:8" x14ac:dyDescent="0.2">
      <c r="A358" s="51" t="s">
        <v>361</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362</v>
      </c>
      <c r="B362" s="52">
        <v>17</v>
      </c>
      <c r="C362" s="8"/>
      <c r="D362" s="8" t="s">
        <v>7</v>
      </c>
      <c r="H362"/>
    </row>
    <row r="363" spans="1:8" x14ac:dyDescent="0.2">
      <c r="A363" s="51" t="s">
        <v>363</v>
      </c>
      <c r="B363" s="52">
        <v>13</v>
      </c>
      <c r="C363" s="8"/>
      <c r="D363" s="8" t="s">
        <v>7</v>
      </c>
      <c r="H363"/>
    </row>
    <row r="364" spans="1:8" x14ac:dyDescent="0.2">
      <c r="A364" s="51" t="s">
        <v>364</v>
      </c>
      <c r="B364" s="52">
        <v>24</v>
      </c>
      <c r="C364" s="232"/>
      <c r="D364" s="8" t="s">
        <v>7</v>
      </c>
      <c r="H364"/>
    </row>
    <row r="365" spans="1:8" x14ac:dyDescent="0.2">
      <c r="A365" s="51" t="s">
        <v>365</v>
      </c>
      <c r="B365" s="52">
        <v>123</v>
      </c>
      <c r="C365" s="232"/>
      <c r="D365" s="8" t="s">
        <v>7</v>
      </c>
      <c r="H365"/>
    </row>
    <row r="366" spans="1:8" x14ac:dyDescent="0.2">
      <c r="A366" s="51" t="s">
        <v>366</v>
      </c>
      <c r="B366" s="52">
        <v>40</v>
      </c>
      <c r="C366" s="232"/>
      <c r="D366" s="8" t="s">
        <v>7</v>
      </c>
      <c r="H366"/>
    </row>
    <row r="367" spans="1:8" x14ac:dyDescent="0.2">
      <c r="A367" s="51" t="s">
        <v>90</v>
      </c>
      <c r="B367" s="52">
        <v>77</v>
      </c>
      <c r="C367" s="232"/>
      <c r="D367" s="8" t="s">
        <v>7</v>
      </c>
      <c r="H367"/>
    </row>
    <row r="368" spans="1:8" x14ac:dyDescent="0.2">
      <c r="A368" s="51" t="s">
        <v>367</v>
      </c>
      <c r="B368" s="52">
        <v>80</v>
      </c>
      <c r="C368" s="232"/>
      <c r="D368" s="8" t="s">
        <v>7</v>
      </c>
      <c r="H368"/>
    </row>
    <row r="369" spans="1:8" x14ac:dyDescent="0.2">
      <c r="A369" s="51" t="s">
        <v>368</v>
      </c>
      <c r="B369" s="52">
        <v>80</v>
      </c>
      <c r="C369" s="232"/>
      <c r="D369" s="8" t="s">
        <v>7</v>
      </c>
      <c r="H369"/>
    </row>
    <row r="370" spans="1:8" x14ac:dyDescent="0.2">
      <c r="A370" s="51" t="s">
        <v>156</v>
      </c>
      <c r="B370" s="52">
        <v>15</v>
      </c>
      <c r="C370" s="232"/>
      <c r="D370" s="8" t="s">
        <v>7</v>
      </c>
      <c r="H370"/>
    </row>
    <row r="371" spans="1:8" x14ac:dyDescent="0.2">
      <c r="A371" s="51" t="s">
        <v>369</v>
      </c>
      <c r="B371" s="52">
        <v>937</v>
      </c>
      <c r="C371" s="232"/>
      <c r="D371" s="8" t="s">
        <v>64</v>
      </c>
      <c r="H371"/>
    </row>
    <row r="372" spans="1:8" x14ac:dyDescent="0.2">
      <c r="A372" s="51" t="s">
        <v>370</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0.161</v>
      </c>
      <c r="C375" s="367"/>
      <c r="D375" s="368" t="s">
        <v>32</v>
      </c>
      <c r="E375"/>
      <c r="H375"/>
    </row>
    <row r="376" spans="1:8" x14ac:dyDescent="0.2">
      <c r="A376" s="369" t="s">
        <v>277</v>
      </c>
      <c r="B376" s="373"/>
      <c r="C376" s="370">
        <v>9.67</v>
      </c>
      <c r="D376" s="371" t="s">
        <v>50</v>
      </c>
      <c r="E376"/>
      <c r="H376"/>
    </row>
    <row r="377" spans="1:8" x14ac:dyDescent="0.2">
      <c r="A377" s="365" t="s">
        <v>278</v>
      </c>
      <c r="B377" s="366">
        <v>0.127</v>
      </c>
      <c r="C377" s="372"/>
      <c r="D377" s="368" t="s">
        <v>32</v>
      </c>
      <c r="E377"/>
      <c r="F377"/>
      <c r="G377"/>
      <c r="H377"/>
    </row>
    <row r="378" spans="1:8" x14ac:dyDescent="0.2">
      <c r="A378" s="369" t="s">
        <v>279</v>
      </c>
      <c r="B378" s="373"/>
      <c r="C378" s="370">
        <v>8.43</v>
      </c>
      <c r="D378" s="371" t="s">
        <v>50</v>
      </c>
      <c r="E378"/>
      <c r="F378"/>
      <c r="G378"/>
      <c r="H378"/>
    </row>
    <row r="379" spans="1:8" x14ac:dyDescent="0.2">
      <c r="A379" s="365" t="s">
        <v>280</v>
      </c>
      <c r="B379" s="366">
        <v>0.11799999999999999</v>
      </c>
      <c r="C379" s="372"/>
      <c r="D379" s="368" t="s">
        <v>32</v>
      </c>
      <c r="E379"/>
      <c r="F379"/>
      <c r="G379"/>
      <c r="H379"/>
    </row>
    <row r="380" spans="1:8" x14ac:dyDescent="0.2">
      <c r="A380" s="369" t="s">
        <v>281</v>
      </c>
      <c r="B380" s="373"/>
      <c r="C380" s="370">
        <v>7.23</v>
      </c>
      <c r="D380" s="371" t="s">
        <v>50</v>
      </c>
      <c r="E380"/>
      <c r="F380"/>
      <c r="G380"/>
      <c r="H380"/>
    </row>
    <row r="381" spans="1:8" x14ac:dyDescent="0.2">
      <c r="A381" s="365" t="s">
        <v>283</v>
      </c>
      <c r="B381" s="366">
        <v>0.29099999999999998</v>
      </c>
      <c r="C381" s="372"/>
      <c r="D381" s="368" t="s">
        <v>32</v>
      </c>
      <c r="E381"/>
      <c r="F381"/>
      <c r="G381"/>
      <c r="H381"/>
    </row>
    <row r="382" spans="1:8" x14ac:dyDescent="0.2">
      <c r="A382" s="369" t="s">
        <v>284</v>
      </c>
      <c r="B382" s="373"/>
      <c r="C382" s="370">
        <v>8.57</v>
      </c>
      <c r="D382" s="371" t="s">
        <v>50</v>
      </c>
      <c r="E382"/>
      <c r="F382"/>
      <c r="G382"/>
      <c r="H382"/>
    </row>
    <row r="383" spans="1:8" x14ac:dyDescent="0.2">
      <c r="A383" s="365" t="s">
        <v>287</v>
      </c>
      <c r="B383" s="366">
        <v>0.20499999999999999</v>
      </c>
      <c r="C383" s="374"/>
      <c r="D383" s="368" t="s">
        <v>32</v>
      </c>
      <c r="E383"/>
      <c r="F383"/>
      <c r="G383"/>
      <c r="H383"/>
    </row>
    <row r="384" spans="1:8" x14ac:dyDescent="0.2">
      <c r="A384" s="369" t="s">
        <v>288</v>
      </c>
      <c r="B384" s="373"/>
      <c r="C384" s="375">
        <v>10.47</v>
      </c>
      <c r="D384" s="371" t="s">
        <v>50</v>
      </c>
      <c r="E384"/>
      <c r="F384"/>
      <c r="G384"/>
      <c r="H384"/>
    </row>
    <row r="385" spans="1:10" x14ac:dyDescent="0.2">
      <c r="A385" s="365" t="s">
        <v>289</v>
      </c>
      <c r="B385" s="366">
        <v>0.19800000000000001</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0.151</v>
      </c>
      <c r="C387" s="376"/>
      <c r="D387" s="368" t="s">
        <v>32</v>
      </c>
      <c r="E387"/>
      <c r="F387"/>
      <c r="G387"/>
      <c r="H387"/>
      <c r="J387" s="379"/>
    </row>
    <row r="388" spans="1:10" x14ac:dyDescent="0.2">
      <c r="A388" s="369" t="s">
        <v>292</v>
      </c>
      <c r="B388" s="378"/>
      <c r="C388" s="375">
        <v>8.5</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8.67</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6.7</v>
      </c>
      <c r="D392" s="371" t="s">
        <v>50</v>
      </c>
      <c r="E392"/>
      <c r="F392"/>
      <c r="G392"/>
      <c r="H392"/>
      <c r="J392" s="379"/>
    </row>
    <row r="393" spans="1:10" x14ac:dyDescent="0.2">
      <c r="A393" s="365" t="s">
        <v>297</v>
      </c>
      <c r="B393" s="377">
        <v>0.24</v>
      </c>
      <c r="C393" s="376"/>
      <c r="D393" s="368" t="s">
        <v>32</v>
      </c>
      <c r="E393"/>
      <c r="F393"/>
      <c r="G393"/>
      <c r="H393"/>
    </row>
    <row r="394" spans="1:10" x14ac:dyDescent="0.2">
      <c r="A394" s="380" t="s">
        <v>298</v>
      </c>
      <c r="B394" s="378"/>
      <c r="C394" s="381">
        <v>8.6</v>
      </c>
      <c r="D394" s="371" t="s">
        <v>50</v>
      </c>
      <c r="E394"/>
      <c r="F394"/>
      <c r="G394"/>
      <c r="H394"/>
    </row>
    <row r="395" spans="1:10" x14ac:dyDescent="0.2">
      <c r="A395" s="365" t="s">
        <v>299</v>
      </c>
      <c r="B395" s="366">
        <v>0.255</v>
      </c>
      <c r="C395" s="376"/>
      <c r="D395" s="368" t="s">
        <v>32</v>
      </c>
      <c r="E395"/>
      <c r="F395"/>
      <c r="G395"/>
      <c r="H395"/>
    </row>
    <row r="396" spans="1:10" x14ac:dyDescent="0.2">
      <c r="A396" s="369" t="s">
        <v>300</v>
      </c>
      <c r="B396" s="373"/>
      <c r="C396" s="375">
        <v>6.87</v>
      </c>
      <c r="D396" s="371" t="s">
        <v>50</v>
      </c>
      <c r="E396"/>
      <c r="F396"/>
      <c r="G396"/>
      <c r="H396"/>
    </row>
    <row r="397" spans="1:10" x14ac:dyDescent="0.2">
      <c r="A397" s="382" t="s">
        <v>301</v>
      </c>
      <c r="B397" s="377">
        <v>0.28499999999999998</v>
      </c>
      <c r="C397" s="383"/>
      <c r="D397" s="368" t="s">
        <v>32</v>
      </c>
      <c r="E397"/>
      <c r="F397"/>
      <c r="G397"/>
      <c r="H397"/>
    </row>
    <row r="398" spans="1:10" x14ac:dyDescent="0.2">
      <c r="A398" s="380" t="s">
        <v>302</v>
      </c>
      <c r="B398" s="378"/>
      <c r="C398" s="381">
        <v>8.17</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v>
      </c>
      <c r="D400" s="371" t="s">
        <v>50</v>
      </c>
      <c r="E400"/>
      <c r="F400"/>
      <c r="G400"/>
      <c r="H400"/>
    </row>
    <row r="401" spans="1:8" x14ac:dyDescent="0.2">
      <c r="A401" s="382" t="s">
        <v>305</v>
      </c>
      <c r="B401" s="377">
        <v>0.24099999999999999</v>
      </c>
      <c r="C401" s="383"/>
      <c r="D401" s="368" t="s">
        <v>32</v>
      </c>
      <c r="E401"/>
      <c r="F401"/>
      <c r="G401"/>
      <c r="H401"/>
    </row>
    <row r="402" spans="1:8" x14ac:dyDescent="0.2">
      <c r="A402" s="380" t="s">
        <v>306</v>
      </c>
      <c r="B402" s="378"/>
      <c r="C402" s="381">
        <v>5.5</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7.2</v>
      </c>
      <c r="D404" s="371" t="s">
        <v>50</v>
      </c>
      <c r="E404"/>
      <c r="F404"/>
      <c r="G404"/>
      <c r="H404"/>
    </row>
    <row r="405" spans="1:8" x14ac:dyDescent="0.2">
      <c r="A405" s="382" t="s">
        <v>309</v>
      </c>
      <c r="B405" s="377">
        <v>0.314</v>
      </c>
      <c r="C405" s="383"/>
      <c r="D405" s="368" t="s">
        <v>32</v>
      </c>
      <c r="E405"/>
      <c r="F405"/>
      <c r="G405"/>
      <c r="H405"/>
    </row>
    <row r="406" spans="1:8" x14ac:dyDescent="0.2">
      <c r="A406" s="380" t="s">
        <v>310</v>
      </c>
      <c r="B406" s="378"/>
      <c r="C406" s="381">
        <v>7.47</v>
      </c>
      <c r="D406" s="384" t="s">
        <v>50</v>
      </c>
      <c r="E406"/>
      <c r="F406"/>
      <c r="G406"/>
      <c r="H406"/>
    </row>
    <row r="407" spans="1:8" x14ac:dyDescent="0.2">
      <c r="A407"/>
    </row>
    <row r="408" spans="1:8" x14ac:dyDescent="0.2">
      <c r="A408"/>
    </row>
  </sheetData>
  <mergeCells count="2">
    <mergeCell ref="G4:I4"/>
    <mergeCell ref="D4:F4"/>
  </mergeCells>
  <phoneticPr fontId="0" type="noConversion"/>
  <dataValidations count="6">
    <dataValidation type="list" allowBlank="1" showInputMessage="1" showErrorMessage="1" prompt="click on arrow for a drop down list" sqref="A68:A72" xr:uid="{6891E4DE-0343-418C-8237-57E57AF86478}">
      <formula1>$A$322:$A$326</formula1>
    </dataValidation>
    <dataValidation type="list" allowBlank="1" showInputMessage="1" showErrorMessage="1" prompt="click on arrow for a drop down list" sqref="A58:A62" xr:uid="{5DA9037A-5CEA-45E1-84E2-654D810A4FAB}">
      <formula1>$A$298:$A$319</formula1>
    </dataValidation>
    <dataValidation type="list" allowBlank="1" showInputMessage="1" showErrorMessage="1" prompt="click on arrow for a drop down list" sqref="A48:A52" xr:uid="{94FFEB1F-C57B-41CB-B16C-6E6305E659F8}">
      <formula1>$A281:$A$297</formula1>
    </dataValidation>
    <dataValidation type="list" allowBlank="1" showInputMessage="1" showErrorMessage="1" prompt="click on arrow for a drop down list" sqref="A78:A82" xr:uid="{1780E321-C370-4F03-8CA5-372971A9F185}">
      <formula1>$A$330:$A$372</formula1>
    </dataValidation>
    <dataValidation type="list" allowBlank="1" showInputMessage="1" showErrorMessage="1" sqref="A95:A100" xr:uid="{ABA1D54D-6BCC-48AC-A2FF-EEEDAA1F4C2D}">
      <formula1>$A$375:$A$406</formula1>
    </dataValidation>
    <dataValidation type="list" allowBlank="1" showInputMessage="1" showErrorMessage="1" prompt="Click on arrow for a drop down list" sqref="E7:E42" xr:uid="{E83C7D44-B704-45FA-AC30-C8795C20205C}">
      <formula1>$F$281:$F$335</formula1>
    </dataValidation>
  </dataValidations>
  <pageMargins left="0.7" right="0.45" top="0.75" bottom="0.75" header="0.3" footer="0.3"/>
  <pageSetup scale="80"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408"/>
  <sheetViews>
    <sheetView showGridLines="0" workbookViewId="0">
      <selection activeCell="G4" sqref="G4:I4"/>
    </sheetView>
  </sheetViews>
  <sheetFormatPr defaultRowHeight="12.75" x14ac:dyDescent="0.2"/>
  <cols>
    <col min="1" max="1" width="23.28515625" style="1" customWidth="1"/>
    <col min="2" max="2" width="12.1406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2851562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'day18'!B4+1</f>
        <v>44123</v>
      </c>
      <c r="C4" s="172"/>
      <c r="D4" s="479" t="s">
        <v>53</v>
      </c>
      <c r="E4" s="479"/>
      <c r="F4" s="479"/>
      <c r="G4" s="477"/>
      <c r="H4" s="477"/>
      <c r="I4" s="478"/>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343</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350</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363</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365</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369</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44327.488727777774</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340</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341</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342</v>
      </c>
      <c r="B330" s="52">
        <v>136</v>
      </c>
      <c r="C330" s="8"/>
      <c r="D330" s="8" t="s">
        <v>7</v>
      </c>
      <c r="F330" s="50" t="s">
        <v>83</v>
      </c>
      <c r="G330" s="56">
        <v>57</v>
      </c>
      <c r="H330"/>
    </row>
    <row r="331" spans="1:8" x14ac:dyDescent="0.2">
      <c r="A331" s="51" t="s">
        <v>343</v>
      </c>
      <c r="B331" s="52">
        <v>149</v>
      </c>
      <c r="C331" s="8"/>
      <c r="D331" s="8" t="s">
        <v>7</v>
      </c>
      <c r="F331" s="50" t="s">
        <v>84</v>
      </c>
      <c r="G331" s="56">
        <v>59</v>
      </c>
      <c r="H331"/>
    </row>
    <row r="332" spans="1:8" x14ac:dyDescent="0.2">
      <c r="A332" s="51" t="s">
        <v>344</v>
      </c>
      <c r="B332" s="52">
        <v>371</v>
      </c>
      <c r="C332" s="8"/>
      <c r="D332" s="8" t="s">
        <v>7</v>
      </c>
      <c r="F332" s="50" t="s">
        <v>86</v>
      </c>
      <c r="G332" s="56">
        <v>61</v>
      </c>
      <c r="H332"/>
    </row>
    <row r="333" spans="1:8" x14ac:dyDescent="0.2">
      <c r="A333" s="51" t="s">
        <v>345</v>
      </c>
      <c r="B333" s="52">
        <v>259</v>
      </c>
      <c r="C333" s="8"/>
      <c r="D333" s="8" t="s">
        <v>7</v>
      </c>
      <c r="F333" s="50" t="s">
        <v>87</v>
      </c>
      <c r="G333" s="56">
        <v>63</v>
      </c>
      <c r="H333"/>
    </row>
    <row r="334" spans="1:8" x14ac:dyDescent="0.2">
      <c r="A334" s="51" t="s">
        <v>346</v>
      </c>
      <c r="B334" s="52">
        <v>296</v>
      </c>
      <c r="C334" s="8"/>
      <c r="D334" s="8" t="s">
        <v>7</v>
      </c>
      <c r="F334" s="50" t="s">
        <v>88</v>
      </c>
      <c r="G334" s="56">
        <v>65</v>
      </c>
      <c r="H334"/>
    </row>
    <row r="335" spans="1:8" x14ac:dyDescent="0.2">
      <c r="A335" s="51" t="s">
        <v>347</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348</v>
      </c>
      <c r="B341" s="52">
        <v>25</v>
      </c>
      <c r="C341" s="8"/>
      <c r="D341" s="8" t="s">
        <v>7</v>
      </c>
      <c r="H341"/>
    </row>
    <row r="342" spans="1:8" x14ac:dyDescent="0.2">
      <c r="A342" s="51" t="s">
        <v>349</v>
      </c>
      <c r="B342" s="52">
        <v>88</v>
      </c>
      <c r="C342" s="8"/>
      <c r="D342" s="8" t="s">
        <v>7</v>
      </c>
      <c r="H342"/>
    </row>
    <row r="343" spans="1:8" x14ac:dyDescent="0.2">
      <c r="A343" s="51" t="s">
        <v>350</v>
      </c>
      <c r="B343" s="52">
        <v>58</v>
      </c>
      <c r="C343" s="8"/>
      <c r="D343" s="8" t="s">
        <v>7</v>
      </c>
      <c r="H343"/>
    </row>
    <row r="344" spans="1:8" x14ac:dyDescent="0.2">
      <c r="A344" s="51" t="s">
        <v>85</v>
      </c>
      <c r="B344" s="52">
        <v>15</v>
      </c>
      <c r="C344" s="8"/>
      <c r="D344" s="8" t="s">
        <v>7</v>
      </c>
      <c r="H344"/>
    </row>
    <row r="345" spans="1:8" x14ac:dyDescent="0.2">
      <c r="A345" s="51" t="s">
        <v>351</v>
      </c>
      <c r="B345" s="52">
        <v>9</v>
      </c>
      <c r="C345" s="8"/>
      <c r="D345" s="8" t="s">
        <v>7</v>
      </c>
      <c r="H345"/>
    </row>
    <row r="346" spans="1:8" x14ac:dyDescent="0.2">
      <c r="A346" s="51" t="s">
        <v>352</v>
      </c>
      <c r="B346" s="52">
        <v>14</v>
      </c>
      <c r="C346" s="8"/>
      <c r="D346" s="8" t="s">
        <v>7</v>
      </c>
      <c r="H346"/>
    </row>
    <row r="347" spans="1:8" x14ac:dyDescent="0.2">
      <c r="A347" s="51" t="s">
        <v>353</v>
      </c>
      <c r="B347" s="52">
        <v>19</v>
      </c>
      <c r="C347" s="8"/>
      <c r="D347" s="8" t="s">
        <v>7</v>
      </c>
      <c r="H347"/>
    </row>
    <row r="348" spans="1:8" x14ac:dyDescent="0.2">
      <c r="A348" s="51" t="s">
        <v>152</v>
      </c>
      <c r="B348" s="52">
        <v>22</v>
      </c>
      <c r="C348" s="8"/>
      <c r="D348" s="8" t="s">
        <v>7</v>
      </c>
      <c r="H348"/>
    </row>
    <row r="349" spans="1:8" x14ac:dyDescent="0.2">
      <c r="A349" s="51" t="s">
        <v>354</v>
      </c>
      <c r="B349" s="52">
        <v>30</v>
      </c>
      <c r="C349" s="8"/>
      <c r="D349" s="8" t="s">
        <v>7</v>
      </c>
      <c r="H349"/>
    </row>
    <row r="350" spans="1:8" x14ac:dyDescent="0.2">
      <c r="A350" s="51" t="s">
        <v>355</v>
      </c>
      <c r="B350" s="52">
        <v>4</v>
      </c>
      <c r="C350" s="8"/>
      <c r="D350" s="8" t="s">
        <v>7</v>
      </c>
      <c r="H350"/>
    </row>
    <row r="351" spans="1:8" x14ac:dyDescent="0.2">
      <c r="A351" s="51" t="s">
        <v>356</v>
      </c>
      <c r="B351" s="52">
        <v>5</v>
      </c>
      <c r="C351" s="8"/>
      <c r="D351" s="8" t="s">
        <v>7</v>
      </c>
      <c r="H351"/>
    </row>
    <row r="352" spans="1:8" x14ac:dyDescent="0.2">
      <c r="A352" s="51" t="s">
        <v>357</v>
      </c>
      <c r="B352" s="52">
        <v>3</v>
      </c>
      <c r="C352" s="8"/>
      <c r="D352" s="8" t="s">
        <v>7</v>
      </c>
      <c r="H352"/>
    </row>
    <row r="353" spans="1:8" x14ac:dyDescent="0.2">
      <c r="A353" s="51" t="s">
        <v>358</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359</v>
      </c>
      <c r="B356" s="52">
        <v>12</v>
      </c>
      <c r="D356" s="8" t="s">
        <v>7</v>
      </c>
      <c r="H356"/>
    </row>
    <row r="357" spans="1:8" x14ac:dyDescent="0.2">
      <c r="A357" s="51" t="s">
        <v>360</v>
      </c>
      <c r="B357" s="52">
        <v>73</v>
      </c>
      <c r="D357" s="8" t="s">
        <v>7</v>
      </c>
      <c r="H357"/>
    </row>
    <row r="358" spans="1:8" x14ac:dyDescent="0.2">
      <c r="A358" s="51" t="s">
        <v>361</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362</v>
      </c>
      <c r="B362" s="52">
        <v>17</v>
      </c>
      <c r="C362" s="8"/>
      <c r="D362" s="8" t="s">
        <v>7</v>
      </c>
      <c r="H362"/>
    </row>
    <row r="363" spans="1:8" x14ac:dyDescent="0.2">
      <c r="A363" s="51" t="s">
        <v>363</v>
      </c>
      <c r="B363" s="52">
        <v>13</v>
      </c>
      <c r="C363" s="8"/>
      <c r="D363" s="8" t="s">
        <v>7</v>
      </c>
      <c r="H363"/>
    </row>
    <row r="364" spans="1:8" x14ac:dyDescent="0.2">
      <c r="A364" s="51" t="s">
        <v>364</v>
      </c>
      <c r="B364" s="52">
        <v>24</v>
      </c>
      <c r="C364" s="232"/>
      <c r="D364" s="8" t="s">
        <v>7</v>
      </c>
      <c r="H364"/>
    </row>
    <row r="365" spans="1:8" x14ac:dyDescent="0.2">
      <c r="A365" s="51" t="s">
        <v>365</v>
      </c>
      <c r="B365" s="52">
        <v>123</v>
      </c>
      <c r="C365" s="232"/>
      <c r="D365" s="8" t="s">
        <v>7</v>
      </c>
      <c r="H365"/>
    </row>
    <row r="366" spans="1:8" x14ac:dyDescent="0.2">
      <c r="A366" s="51" t="s">
        <v>366</v>
      </c>
      <c r="B366" s="52">
        <v>40</v>
      </c>
      <c r="C366" s="232"/>
      <c r="D366" s="8" t="s">
        <v>7</v>
      </c>
      <c r="H366"/>
    </row>
    <row r="367" spans="1:8" x14ac:dyDescent="0.2">
      <c r="A367" s="51" t="s">
        <v>90</v>
      </c>
      <c r="B367" s="52">
        <v>77</v>
      </c>
      <c r="C367" s="232"/>
      <c r="D367" s="8" t="s">
        <v>7</v>
      </c>
      <c r="H367"/>
    </row>
    <row r="368" spans="1:8" x14ac:dyDescent="0.2">
      <c r="A368" s="51" t="s">
        <v>367</v>
      </c>
      <c r="B368" s="52">
        <v>80</v>
      </c>
      <c r="C368" s="232"/>
      <c r="D368" s="8" t="s">
        <v>7</v>
      </c>
      <c r="H368"/>
    </row>
    <row r="369" spans="1:8" x14ac:dyDescent="0.2">
      <c r="A369" s="51" t="s">
        <v>368</v>
      </c>
      <c r="B369" s="52">
        <v>80</v>
      </c>
      <c r="C369" s="232"/>
      <c r="D369" s="8" t="s">
        <v>7</v>
      </c>
      <c r="H369"/>
    </row>
    <row r="370" spans="1:8" x14ac:dyDescent="0.2">
      <c r="A370" s="51" t="s">
        <v>156</v>
      </c>
      <c r="B370" s="52">
        <v>15</v>
      </c>
      <c r="C370" s="232"/>
      <c r="D370" s="8" t="s">
        <v>7</v>
      </c>
      <c r="H370"/>
    </row>
    <row r="371" spans="1:8" x14ac:dyDescent="0.2">
      <c r="A371" s="51" t="s">
        <v>369</v>
      </c>
      <c r="B371" s="52">
        <v>937</v>
      </c>
      <c r="C371" s="232"/>
      <c r="D371" s="8" t="s">
        <v>64</v>
      </c>
      <c r="H371"/>
    </row>
    <row r="372" spans="1:8" x14ac:dyDescent="0.2">
      <c r="A372" s="51" t="s">
        <v>370</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0.161</v>
      </c>
      <c r="C375" s="367"/>
      <c r="D375" s="368" t="s">
        <v>32</v>
      </c>
      <c r="E375"/>
      <c r="H375"/>
    </row>
    <row r="376" spans="1:8" x14ac:dyDescent="0.2">
      <c r="A376" s="369" t="s">
        <v>277</v>
      </c>
      <c r="B376" s="373"/>
      <c r="C376" s="370">
        <v>9.67</v>
      </c>
      <c r="D376" s="371" t="s">
        <v>50</v>
      </c>
      <c r="E376"/>
      <c r="H376"/>
    </row>
    <row r="377" spans="1:8" x14ac:dyDescent="0.2">
      <c r="A377" s="365" t="s">
        <v>278</v>
      </c>
      <c r="B377" s="366">
        <v>0.127</v>
      </c>
      <c r="C377" s="372"/>
      <c r="D377" s="368" t="s">
        <v>32</v>
      </c>
      <c r="E377"/>
      <c r="F377"/>
      <c r="G377"/>
      <c r="H377"/>
    </row>
    <row r="378" spans="1:8" x14ac:dyDescent="0.2">
      <c r="A378" s="369" t="s">
        <v>279</v>
      </c>
      <c r="B378" s="373"/>
      <c r="C378" s="370">
        <v>8.43</v>
      </c>
      <c r="D378" s="371" t="s">
        <v>50</v>
      </c>
      <c r="E378"/>
      <c r="F378"/>
      <c r="G378"/>
      <c r="H378"/>
    </row>
    <row r="379" spans="1:8" x14ac:dyDescent="0.2">
      <c r="A379" s="365" t="s">
        <v>280</v>
      </c>
      <c r="B379" s="366">
        <v>0.11799999999999999</v>
      </c>
      <c r="C379" s="372"/>
      <c r="D379" s="368" t="s">
        <v>32</v>
      </c>
      <c r="E379"/>
      <c r="F379"/>
      <c r="G379"/>
      <c r="H379"/>
    </row>
    <row r="380" spans="1:8" x14ac:dyDescent="0.2">
      <c r="A380" s="369" t="s">
        <v>281</v>
      </c>
      <c r="B380" s="373"/>
      <c r="C380" s="370">
        <v>7.23</v>
      </c>
      <c r="D380" s="371" t="s">
        <v>50</v>
      </c>
      <c r="E380"/>
      <c r="F380"/>
      <c r="G380"/>
      <c r="H380"/>
    </row>
    <row r="381" spans="1:8" x14ac:dyDescent="0.2">
      <c r="A381" s="365" t="s">
        <v>283</v>
      </c>
      <c r="B381" s="366">
        <v>0.29099999999999998</v>
      </c>
      <c r="C381" s="372"/>
      <c r="D381" s="368" t="s">
        <v>32</v>
      </c>
      <c r="E381"/>
      <c r="F381"/>
      <c r="G381"/>
      <c r="H381"/>
    </row>
    <row r="382" spans="1:8" x14ac:dyDescent="0.2">
      <c r="A382" s="369" t="s">
        <v>284</v>
      </c>
      <c r="B382" s="373"/>
      <c r="C382" s="370">
        <v>8.57</v>
      </c>
      <c r="D382" s="371" t="s">
        <v>50</v>
      </c>
      <c r="E382"/>
      <c r="F382"/>
      <c r="G382"/>
      <c r="H382"/>
    </row>
    <row r="383" spans="1:8" x14ac:dyDescent="0.2">
      <c r="A383" s="365" t="s">
        <v>287</v>
      </c>
      <c r="B383" s="366">
        <v>0.20499999999999999</v>
      </c>
      <c r="C383" s="374"/>
      <c r="D383" s="368" t="s">
        <v>32</v>
      </c>
      <c r="E383"/>
      <c r="F383"/>
      <c r="G383"/>
      <c r="H383"/>
    </row>
    <row r="384" spans="1:8" x14ac:dyDescent="0.2">
      <c r="A384" s="369" t="s">
        <v>288</v>
      </c>
      <c r="B384" s="373"/>
      <c r="C384" s="375">
        <v>10.47</v>
      </c>
      <c r="D384" s="371" t="s">
        <v>50</v>
      </c>
      <c r="E384"/>
      <c r="F384"/>
      <c r="G384"/>
      <c r="H384"/>
    </row>
    <row r="385" spans="1:10" x14ac:dyDescent="0.2">
      <c r="A385" s="365" t="s">
        <v>289</v>
      </c>
      <c r="B385" s="366">
        <v>0.19800000000000001</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0.151</v>
      </c>
      <c r="C387" s="376"/>
      <c r="D387" s="368" t="s">
        <v>32</v>
      </c>
      <c r="E387"/>
      <c r="F387"/>
      <c r="G387"/>
      <c r="H387"/>
      <c r="J387" s="379"/>
    </row>
    <row r="388" spans="1:10" x14ac:dyDescent="0.2">
      <c r="A388" s="369" t="s">
        <v>292</v>
      </c>
      <c r="B388" s="378"/>
      <c r="C388" s="375">
        <v>8.5</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8.67</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6.7</v>
      </c>
      <c r="D392" s="371" t="s">
        <v>50</v>
      </c>
      <c r="E392"/>
      <c r="F392"/>
      <c r="G392"/>
      <c r="H392"/>
      <c r="J392" s="379"/>
    </row>
    <row r="393" spans="1:10" x14ac:dyDescent="0.2">
      <c r="A393" s="365" t="s">
        <v>297</v>
      </c>
      <c r="B393" s="377">
        <v>0.24</v>
      </c>
      <c r="C393" s="376"/>
      <c r="D393" s="368" t="s">
        <v>32</v>
      </c>
      <c r="E393"/>
      <c r="F393"/>
      <c r="G393"/>
      <c r="H393"/>
    </row>
    <row r="394" spans="1:10" x14ac:dyDescent="0.2">
      <c r="A394" s="380" t="s">
        <v>298</v>
      </c>
      <c r="B394" s="378"/>
      <c r="C394" s="381">
        <v>8.6</v>
      </c>
      <c r="D394" s="371" t="s">
        <v>50</v>
      </c>
      <c r="E394"/>
      <c r="F394"/>
      <c r="G394"/>
      <c r="H394"/>
    </row>
    <row r="395" spans="1:10" x14ac:dyDescent="0.2">
      <c r="A395" s="365" t="s">
        <v>299</v>
      </c>
      <c r="B395" s="366">
        <v>0.255</v>
      </c>
      <c r="C395" s="376"/>
      <c r="D395" s="368" t="s">
        <v>32</v>
      </c>
      <c r="E395"/>
      <c r="F395"/>
      <c r="G395"/>
      <c r="H395"/>
    </row>
    <row r="396" spans="1:10" x14ac:dyDescent="0.2">
      <c r="A396" s="369" t="s">
        <v>300</v>
      </c>
      <c r="B396" s="373"/>
      <c r="C396" s="375">
        <v>6.87</v>
      </c>
      <c r="D396" s="371" t="s">
        <v>50</v>
      </c>
      <c r="E396"/>
      <c r="F396"/>
      <c r="G396"/>
      <c r="H396"/>
    </row>
    <row r="397" spans="1:10" x14ac:dyDescent="0.2">
      <c r="A397" s="382" t="s">
        <v>301</v>
      </c>
      <c r="B397" s="377">
        <v>0.28499999999999998</v>
      </c>
      <c r="C397" s="383"/>
      <c r="D397" s="368" t="s">
        <v>32</v>
      </c>
      <c r="E397"/>
      <c r="F397"/>
      <c r="G397"/>
      <c r="H397"/>
    </row>
    <row r="398" spans="1:10" x14ac:dyDescent="0.2">
      <c r="A398" s="380" t="s">
        <v>302</v>
      </c>
      <c r="B398" s="378"/>
      <c r="C398" s="381">
        <v>8.17</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v>
      </c>
      <c r="D400" s="371" t="s">
        <v>50</v>
      </c>
      <c r="E400"/>
      <c r="F400"/>
      <c r="G400"/>
      <c r="H400"/>
    </row>
    <row r="401" spans="1:8" x14ac:dyDescent="0.2">
      <c r="A401" s="382" t="s">
        <v>305</v>
      </c>
      <c r="B401" s="377">
        <v>0.24099999999999999</v>
      </c>
      <c r="C401" s="383"/>
      <c r="D401" s="368" t="s">
        <v>32</v>
      </c>
      <c r="E401"/>
      <c r="F401"/>
      <c r="G401"/>
      <c r="H401"/>
    </row>
    <row r="402" spans="1:8" x14ac:dyDescent="0.2">
      <c r="A402" s="380" t="s">
        <v>306</v>
      </c>
      <c r="B402" s="378"/>
      <c r="C402" s="381">
        <v>5.5</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7.2</v>
      </c>
      <c r="D404" s="371" t="s">
        <v>50</v>
      </c>
      <c r="E404"/>
      <c r="F404"/>
      <c r="G404"/>
      <c r="H404"/>
    </row>
    <row r="405" spans="1:8" x14ac:dyDescent="0.2">
      <c r="A405" s="382" t="s">
        <v>309</v>
      </c>
      <c r="B405" s="377">
        <v>0.314</v>
      </c>
      <c r="C405" s="383"/>
      <c r="D405" s="368" t="s">
        <v>32</v>
      </c>
      <c r="E405"/>
      <c r="F405"/>
      <c r="G405"/>
      <c r="H405"/>
    </row>
    <row r="406" spans="1:8" x14ac:dyDescent="0.2">
      <c r="A406" s="380" t="s">
        <v>310</v>
      </c>
      <c r="B406" s="378"/>
      <c r="C406" s="381">
        <v>7.47</v>
      </c>
      <c r="D406" s="384" t="s">
        <v>50</v>
      </c>
      <c r="E406"/>
      <c r="F406"/>
      <c r="G406"/>
      <c r="H406"/>
    </row>
    <row r="407" spans="1:8" x14ac:dyDescent="0.2">
      <c r="A407"/>
    </row>
    <row r="408" spans="1:8" x14ac:dyDescent="0.2">
      <c r="A408"/>
    </row>
  </sheetData>
  <mergeCells count="2">
    <mergeCell ref="G4:I4"/>
    <mergeCell ref="D4:F4"/>
  </mergeCells>
  <phoneticPr fontId="0" type="noConversion"/>
  <dataValidations count="6">
    <dataValidation type="list" allowBlank="1" showInputMessage="1" showErrorMessage="1" prompt="click on arrow for a drop down list" sqref="A68:A72" xr:uid="{B3712D26-A548-4065-A12D-7E42AC0F47CF}">
      <formula1>$A$322:$A$326</formula1>
    </dataValidation>
    <dataValidation type="list" allowBlank="1" showInputMessage="1" showErrorMessage="1" prompt="click on arrow for a drop down list" sqref="A58:A62" xr:uid="{C4810FB0-9276-403F-9299-1FE69B04B191}">
      <formula1>$A$298:$A$319</formula1>
    </dataValidation>
    <dataValidation type="list" allowBlank="1" showInputMessage="1" showErrorMessage="1" prompt="click on arrow for a drop down list" sqref="A48:A52" xr:uid="{19B10FC7-05CF-4F6F-ABDD-637D611111B8}">
      <formula1>$A281:$A$297</formula1>
    </dataValidation>
    <dataValidation type="list" allowBlank="1" showInputMessage="1" showErrorMessage="1" prompt="click on arrow for a drop down list" sqref="A78:A82" xr:uid="{B76C939A-62C8-4709-9826-955DAE6A3886}">
      <formula1>$A$330:$A$372</formula1>
    </dataValidation>
    <dataValidation type="list" allowBlank="1" showInputMessage="1" showErrorMessage="1" sqref="A95:A100" xr:uid="{E1B44BDD-7A05-4E90-A608-C0111B410DC1}">
      <formula1>$A$375:$A$406</formula1>
    </dataValidation>
    <dataValidation type="list" allowBlank="1" showInputMessage="1" showErrorMessage="1" prompt="Click on arrow for a drop down list" sqref="E7:E42" xr:uid="{28EB334A-B948-4152-8E6E-7B425AE31306}">
      <formula1>$F$281:$F$335</formula1>
    </dataValidation>
  </dataValidations>
  <pageMargins left="0.7" right="0.45" top="0.75" bottom="0.75" header="0.3" footer="0.3"/>
  <pageSetup scale="80"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408"/>
  <sheetViews>
    <sheetView showGridLines="0" workbookViewId="0">
      <selection activeCell="G4" sqref="G4:I4"/>
    </sheetView>
  </sheetViews>
  <sheetFormatPr defaultRowHeight="12.75" x14ac:dyDescent="0.2"/>
  <cols>
    <col min="1" max="1" width="23.42578125" style="1" customWidth="1"/>
    <col min="2" max="2" width="12.285156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'day19'!B4+1</f>
        <v>44124</v>
      </c>
      <c r="C4" s="172"/>
      <c r="D4" s="479" t="s">
        <v>53</v>
      </c>
      <c r="E4" s="479"/>
      <c r="F4" s="479"/>
      <c r="G4" s="477"/>
      <c r="H4" s="477"/>
      <c r="I4" s="478"/>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343</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350</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363</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365</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369</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44327.488727777774</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340</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341</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342</v>
      </c>
      <c r="B330" s="52">
        <v>136</v>
      </c>
      <c r="C330" s="8"/>
      <c r="D330" s="8" t="s">
        <v>7</v>
      </c>
      <c r="F330" s="50" t="s">
        <v>83</v>
      </c>
      <c r="G330" s="56">
        <v>57</v>
      </c>
      <c r="H330"/>
    </row>
    <row r="331" spans="1:8" x14ac:dyDescent="0.2">
      <c r="A331" s="51" t="s">
        <v>343</v>
      </c>
      <c r="B331" s="52">
        <v>149</v>
      </c>
      <c r="C331" s="8"/>
      <c r="D331" s="8" t="s">
        <v>7</v>
      </c>
      <c r="F331" s="50" t="s">
        <v>84</v>
      </c>
      <c r="G331" s="56">
        <v>59</v>
      </c>
      <c r="H331"/>
    </row>
    <row r="332" spans="1:8" x14ac:dyDescent="0.2">
      <c r="A332" s="51" t="s">
        <v>344</v>
      </c>
      <c r="B332" s="52">
        <v>371</v>
      </c>
      <c r="C332" s="8"/>
      <c r="D332" s="8" t="s">
        <v>7</v>
      </c>
      <c r="F332" s="50" t="s">
        <v>86</v>
      </c>
      <c r="G332" s="56">
        <v>61</v>
      </c>
      <c r="H332"/>
    </row>
    <row r="333" spans="1:8" x14ac:dyDescent="0.2">
      <c r="A333" s="51" t="s">
        <v>345</v>
      </c>
      <c r="B333" s="52">
        <v>259</v>
      </c>
      <c r="C333" s="8"/>
      <c r="D333" s="8" t="s">
        <v>7</v>
      </c>
      <c r="F333" s="50" t="s">
        <v>87</v>
      </c>
      <c r="G333" s="56">
        <v>63</v>
      </c>
      <c r="H333"/>
    </row>
    <row r="334" spans="1:8" x14ac:dyDescent="0.2">
      <c r="A334" s="51" t="s">
        <v>346</v>
      </c>
      <c r="B334" s="52">
        <v>296</v>
      </c>
      <c r="C334" s="8"/>
      <c r="D334" s="8" t="s">
        <v>7</v>
      </c>
      <c r="F334" s="50" t="s">
        <v>88</v>
      </c>
      <c r="G334" s="56">
        <v>65</v>
      </c>
      <c r="H334"/>
    </row>
    <row r="335" spans="1:8" x14ac:dyDescent="0.2">
      <c r="A335" s="51" t="s">
        <v>347</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348</v>
      </c>
      <c r="B341" s="52">
        <v>25</v>
      </c>
      <c r="C341" s="8"/>
      <c r="D341" s="8" t="s">
        <v>7</v>
      </c>
      <c r="H341"/>
    </row>
    <row r="342" spans="1:8" x14ac:dyDescent="0.2">
      <c r="A342" s="51" t="s">
        <v>349</v>
      </c>
      <c r="B342" s="52">
        <v>88</v>
      </c>
      <c r="C342" s="8"/>
      <c r="D342" s="8" t="s">
        <v>7</v>
      </c>
      <c r="H342"/>
    </row>
    <row r="343" spans="1:8" x14ac:dyDescent="0.2">
      <c r="A343" s="51" t="s">
        <v>350</v>
      </c>
      <c r="B343" s="52">
        <v>58</v>
      </c>
      <c r="C343" s="8"/>
      <c r="D343" s="8" t="s">
        <v>7</v>
      </c>
      <c r="H343"/>
    </row>
    <row r="344" spans="1:8" x14ac:dyDescent="0.2">
      <c r="A344" s="51" t="s">
        <v>85</v>
      </c>
      <c r="B344" s="52">
        <v>15</v>
      </c>
      <c r="C344" s="8"/>
      <c r="D344" s="8" t="s">
        <v>7</v>
      </c>
      <c r="H344"/>
    </row>
    <row r="345" spans="1:8" x14ac:dyDescent="0.2">
      <c r="A345" s="51" t="s">
        <v>351</v>
      </c>
      <c r="B345" s="52">
        <v>9</v>
      </c>
      <c r="C345" s="8"/>
      <c r="D345" s="8" t="s">
        <v>7</v>
      </c>
      <c r="H345"/>
    </row>
    <row r="346" spans="1:8" x14ac:dyDescent="0.2">
      <c r="A346" s="51" t="s">
        <v>352</v>
      </c>
      <c r="B346" s="52">
        <v>14</v>
      </c>
      <c r="C346" s="8"/>
      <c r="D346" s="8" t="s">
        <v>7</v>
      </c>
      <c r="H346"/>
    </row>
    <row r="347" spans="1:8" x14ac:dyDescent="0.2">
      <c r="A347" s="51" t="s">
        <v>353</v>
      </c>
      <c r="B347" s="52">
        <v>19</v>
      </c>
      <c r="C347" s="8"/>
      <c r="D347" s="8" t="s">
        <v>7</v>
      </c>
      <c r="H347"/>
    </row>
    <row r="348" spans="1:8" x14ac:dyDescent="0.2">
      <c r="A348" s="51" t="s">
        <v>152</v>
      </c>
      <c r="B348" s="52">
        <v>22</v>
      </c>
      <c r="C348" s="8"/>
      <c r="D348" s="8" t="s">
        <v>7</v>
      </c>
      <c r="H348"/>
    </row>
    <row r="349" spans="1:8" x14ac:dyDescent="0.2">
      <c r="A349" s="51" t="s">
        <v>354</v>
      </c>
      <c r="B349" s="52">
        <v>30</v>
      </c>
      <c r="C349" s="8"/>
      <c r="D349" s="8" t="s">
        <v>7</v>
      </c>
      <c r="H349"/>
    </row>
    <row r="350" spans="1:8" x14ac:dyDescent="0.2">
      <c r="A350" s="51" t="s">
        <v>355</v>
      </c>
      <c r="B350" s="52">
        <v>4</v>
      </c>
      <c r="C350" s="8"/>
      <c r="D350" s="8" t="s">
        <v>7</v>
      </c>
      <c r="H350"/>
    </row>
    <row r="351" spans="1:8" x14ac:dyDescent="0.2">
      <c r="A351" s="51" t="s">
        <v>356</v>
      </c>
      <c r="B351" s="52">
        <v>5</v>
      </c>
      <c r="C351" s="8"/>
      <c r="D351" s="8" t="s">
        <v>7</v>
      </c>
      <c r="H351"/>
    </row>
    <row r="352" spans="1:8" x14ac:dyDescent="0.2">
      <c r="A352" s="51" t="s">
        <v>357</v>
      </c>
      <c r="B352" s="52">
        <v>3</v>
      </c>
      <c r="C352" s="8"/>
      <c r="D352" s="8" t="s">
        <v>7</v>
      </c>
      <c r="H352"/>
    </row>
    <row r="353" spans="1:8" x14ac:dyDescent="0.2">
      <c r="A353" s="51" t="s">
        <v>358</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359</v>
      </c>
      <c r="B356" s="52">
        <v>12</v>
      </c>
      <c r="D356" s="8" t="s">
        <v>7</v>
      </c>
      <c r="H356"/>
    </row>
    <row r="357" spans="1:8" x14ac:dyDescent="0.2">
      <c r="A357" s="51" t="s">
        <v>360</v>
      </c>
      <c r="B357" s="52">
        <v>73</v>
      </c>
      <c r="D357" s="8" t="s">
        <v>7</v>
      </c>
      <c r="H357"/>
    </row>
    <row r="358" spans="1:8" x14ac:dyDescent="0.2">
      <c r="A358" s="51" t="s">
        <v>361</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362</v>
      </c>
      <c r="B362" s="52">
        <v>17</v>
      </c>
      <c r="C362" s="8"/>
      <c r="D362" s="8" t="s">
        <v>7</v>
      </c>
      <c r="H362"/>
    </row>
    <row r="363" spans="1:8" x14ac:dyDescent="0.2">
      <c r="A363" s="51" t="s">
        <v>363</v>
      </c>
      <c r="B363" s="52">
        <v>13</v>
      </c>
      <c r="C363" s="8"/>
      <c r="D363" s="8" t="s">
        <v>7</v>
      </c>
      <c r="H363"/>
    </row>
    <row r="364" spans="1:8" x14ac:dyDescent="0.2">
      <c r="A364" s="51" t="s">
        <v>364</v>
      </c>
      <c r="B364" s="52">
        <v>24</v>
      </c>
      <c r="C364" s="232"/>
      <c r="D364" s="8" t="s">
        <v>7</v>
      </c>
      <c r="H364"/>
    </row>
    <row r="365" spans="1:8" x14ac:dyDescent="0.2">
      <c r="A365" s="51" t="s">
        <v>365</v>
      </c>
      <c r="B365" s="52">
        <v>123</v>
      </c>
      <c r="C365" s="232"/>
      <c r="D365" s="8" t="s">
        <v>7</v>
      </c>
      <c r="H365"/>
    </row>
    <row r="366" spans="1:8" x14ac:dyDescent="0.2">
      <c r="A366" s="51" t="s">
        <v>366</v>
      </c>
      <c r="B366" s="52">
        <v>40</v>
      </c>
      <c r="C366" s="232"/>
      <c r="D366" s="8" t="s">
        <v>7</v>
      </c>
      <c r="H366"/>
    </row>
    <row r="367" spans="1:8" x14ac:dyDescent="0.2">
      <c r="A367" s="51" t="s">
        <v>90</v>
      </c>
      <c r="B367" s="52">
        <v>77</v>
      </c>
      <c r="C367" s="232"/>
      <c r="D367" s="8" t="s">
        <v>7</v>
      </c>
      <c r="H367"/>
    </row>
    <row r="368" spans="1:8" x14ac:dyDescent="0.2">
      <c r="A368" s="51" t="s">
        <v>367</v>
      </c>
      <c r="B368" s="52">
        <v>80</v>
      </c>
      <c r="C368" s="232"/>
      <c r="D368" s="8" t="s">
        <v>7</v>
      </c>
      <c r="H368"/>
    </row>
    <row r="369" spans="1:8" x14ac:dyDescent="0.2">
      <c r="A369" s="51" t="s">
        <v>368</v>
      </c>
      <c r="B369" s="52">
        <v>80</v>
      </c>
      <c r="C369" s="232"/>
      <c r="D369" s="8" t="s">
        <v>7</v>
      </c>
      <c r="H369"/>
    </row>
    <row r="370" spans="1:8" x14ac:dyDescent="0.2">
      <c r="A370" s="51" t="s">
        <v>156</v>
      </c>
      <c r="B370" s="52">
        <v>15</v>
      </c>
      <c r="C370" s="232"/>
      <c r="D370" s="8" t="s">
        <v>7</v>
      </c>
      <c r="H370"/>
    </row>
    <row r="371" spans="1:8" x14ac:dyDescent="0.2">
      <c r="A371" s="51" t="s">
        <v>369</v>
      </c>
      <c r="B371" s="52">
        <v>937</v>
      </c>
      <c r="C371" s="232"/>
      <c r="D371" s="8" t="s">
        <v>64</v>
      </c>
      <c r="H371"/>
    </row>
    <row r="372" spans="1:8" x14ac:dyDescent="0.2">
      <c r="A372" s="51" t="s">
        <v>370</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0.161</v>
      </c>
      <c r="C375" s="367"/>
      <c r="D375" s="368" t="s">
        <v>32</v>
      </c>
      <c r="E375"/>
      <c r="H375"/>
    </row>
    <row r="376" spans="1:8" x14ac:dyDescent="0.2">
      <c r="A376" s="369" t="s">
        <v>277</v>
      </c>
      <c r="B376" s="373"/>
      <c r="C376" s="370">
        <v>9.67</v>
      </c>
      <c r="D376" s="371" t="s">
        <v>50</v>
      </c>
      <c r="E376"/>
      <c r="H376"/>
    </row>
    <row r="377" spans="1:8" x14ac:dyDescent="0.2">
      <c r="A377" s="365" t="s">
        <v>278</v>
      </c>
      <c r="B377" s="366">
        <v>0.127</v>
      </c>
      <c r="C377" s="372"/>
      <c r="D377" s="368" t="s">
        <v>32</v>
      </c>
      <c r="E377"/>
      <c r="F377"/>
      <c r="G377"/>
      <c r="H377"/>
    </row>
    <row r="378" spans="1:8" x14ac:dyDescent="0.2">
      <c r="A378" s="369" t="s">
        <v>279</v>
      </c>
      <c r="B378" s="373"/>
      <c r="C378" s="370">
        <v>8.43</v>
      </c>
      <c r="D378" s="371" t="s">
        <v>50</v>
      </c>
      <c r="E378"/>
      <c r="F378"/>
      <c r="G378"/>
      <c r="H378"/>
    </row>
    <row r="379" spans="1:8" x14ac:dyDescent="0.2">
      <c r="A379" s="365" t="s">
        <v>280</v>
      </c>
      <c r="B379" s="366">
        <v>0.11799999999999999</v>
      </c>
      <c r="C379" s="372"/>
      <c r="D379" s="368" t="s">
        <v>32</v>
      </c>
      <c r="E379"/>
      <c r="F379"/>
      <c r="G379"/>
      <c r="H379"/>
    </row>
    <row r="380" spans="1:8" x14ac:dyDescent="0.2">
      <c r="A380" s="369" t="s">
        <v>281</v>
      </c>
      <c r="B380" s="373"/>
      <c r="C380" s="370">
        <v>7.23</v>
      </c>
      <c r="D380" s="371" t="s">
        <v>50</v>
      </c>
      <c r="E380"/>
      <c r="F380"/>
      <c r="G380"/>
      <c r="H380"/>
    </row>
    <row r="381" spans="1:8" x14ac:dyDescent="0.2">
      <c r="A381" s="365" t="s">
        <v>283</v>
      </c>
      <c r="B381" s="366">
        <v>0.29099999999999998</v>
      </c>
      <c r="C381" s="372"/>
      <c r="D381" s="368" t="s">
        <v>32</v>
      </c>
      <c r="E381"/>
      <c r="F381"/>
      <c r="G381"/>
      <c r="H381"/>
    </row>
    <row r="382" spans="1:8" x14ac:dyDescent="0.2">
      <c r="A382" s="369" t="s">
        <v>284</v>
      </c>
      <c r="B382" s="373"/>
      <c r="C382" s="370">
        <v>8.57</v>
      </c>
      <c r="D382" s="371" t="s">
        <v>50</v>
      </c>
      <c r="E382"/>
      <c r="F382"/>
      <c r="G382"/>
      <c r="H382"/>
    </row>
    <row r="383" spans="1:8" x14ac:dyDescent="0.2">
      <c r="A383" s="365" t="s">
        <v>287</v>
      </c>
      <c r="B383" s="366">
        <v>0.20499999999999999</v>
      </c>
      <c r="C383" s="374"/>
      <c r="D383" s="368" t="s">
        <v>32</v>
      </c>
      <c r="E383"/>
      <c r="F383"/>
      <c r="G383"/>
      <c r="H383"/>
    </row>
    <row r="384" spans="1:8" x14ac:dyDescent="0.2">
      <c r="A384" s="369" t="s">
        <v>288</v>
      </c>
      <c r="B384" s="373"/>
      <c r="C384" s="375">
        <v>10.47</v>
      </c>
      <c r="D384" s="371" t="s">
        <v>50</v>
      </c>
      <c r="E384"/>
      <c r="F384"/>
      <c r="G384"/>
      <c r="H384"/>
    </row>
    <row r="385" spans="1:10" x14ac:dyDescent="0.2">
      <c r="A385" s="365" t="s">
        <v>289</v>
      </c>
      <c r="B385" s="366">
        <v>0.19800000000000001</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0.151</v>
      </c>
      <c r="C387" s="376"/>
      <c r="D387" s="368" t="s">
        <v>32</v>
      </c>
      <c r="E387"/>
      <c r="F387"/>
      <c r="G387"/>
      <c r="H387"/>
      <c r="J387" s="379"/>
    </row>
    <row r="388" spans="1:10" x14ac:dyDescent="0.2">
      <c r="A388" s="369" t="s">
        <v>292</v>
      </c>
      <c r="B388" s="378"/>
      <c r="C388" s="375">
        <v>8.5</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8.67</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6.7</v>
      </c>
      <c r="D392" s="371" t="s">
        <v>50</v>
      </c>
      <c r="E392"/>
      <c r="F392"/>
      <c r="G392"/>
      <c r="H392"/>
      <c r="J392" s="379"/>
    </row>
    <row r="393" spans="1:10" x14ac:dyDescent="0.2">
      <c r="A393" s="365" t="s">
        <v>297</v>
      </c>
      <c r="B393" s="377">
        <v>0.24</v>
      </c>
      <c r="C393" s="376"/>
      <c r="D393" s="368" t="s">
        <v>32</v>
      </c>
      <c r="E393"/>
      <c r="F393"/>
      <c r="G393"/>
      <c r="H393"/>
    </row>
    <row r="394" spans="1:10" x14ac:dyDescent="0.2">
      <c r="A394" s="380" t="s">
        <v>298</v>
      </c>
      <c r="B394" s="378"/>
      <c r="C394" s="381">
        <v>8.6</v>
      </c>
      <c r="D394" s="371" t="s">
        <v>50</v>
      </c>
      <c r="E394"/>
      <c r="F394"/>
      <c r="G394"/>
      <c r="H394"/>
    </row>
    <row r="395" spans="1:10" x14ac:dyDescent="0.2">
      <c r="A395" s="365" t="s">
        <v>299</v>
      </c>
      <c r="B395" s="366">
        <v>0.255</v>
      </c>
      <c r="C395" s="376"/>
      <c r="D395" s="368" t="s">
        <v>32</v>
      </c>
      <c r="E395"/>
      <c r="F395"/>
      <c r="G395"/>
      <c r="H395"/>
    </row>
    <row r="396" spans="1:10" x14ac:dyDescent="0.2">
      <c r="A396" s="369" t="s">
        <v>300</v>
      </c>
      <c r="B396" s="373"/>
      <c r="C396" s="375">
        <v>6.87</v>
      </c>
      <c r="D396" s="371" t="s">
        <v>50</v>
      </c>
      <c r="E396"/>
      <c r="F396"/>
      <c r="G396"/>
      <c r="H396"/>
    </row>
    <row r="397" spans="1:10" x14ac:dyDescent="0.2">
      <c r="A397" s="382" t="s">
        <v>301</v>
      </c>
      <c r="B397" s="377">
        <v>0.28499999999999998</v>
      </c>
      <c r="C397" s="383"/>
      <c r="D397" s="368" t="s">
        <v>32</v>
      </c>
      <c r="E397"/>
      <c r="F397"/>
      <c r="G397"/>
      <c r="H397"/>
    </row>
    <row r="398" spans="1:10" x14ac:dyDescent="0.2">
      <c r="A398" s="380" t="s">
        <v>302</v>
      </c>
      <c r="B398" s="378"/>
      <c r="C398" s="381">
        <v>8.17</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v>
      </c>
      <c r="D400" s="371" t="s">
        <v>50</v>
      </c>
      <c r="E400"/>
      <c r="F400"/>
      <c r="G400"/>
      <c r="H400"/>
    </row>
    <row r="401" spans="1:8" x14ac:dyDescent="0.2">
      <c r="A401" s="382" t="s">
        <v>305</v>
      </c>
      <c r="B401" s="377">
        <v>0.24099999999999999</v>
      </c>
      <c r="C401" s="383"/>
      <c r="D401" s="368" t="s">
        <v>32</v>
      </c>
      <c r="E401"/>
      <c r="F401"/>
      <c r="G401"/>
      <c r="H401"/>
    </row>
    <row r="402" spans="1:8" x14ac:dyDescent="0.2">
      <c r="A402" s="380" t="s">
        <v>306</v>
      </c>
      <c r="B402" s="378"/>
      <c r="C402" s="381">
        <v>5.5</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7.2</v>
      </c>
      <c r="D404" s="371" t="s">
        <v>50</v>
      </c>
      <c r="E404"/>
      <c r="F404"/>
      <c r="G404"/>
      <c r="H404"/>
    </row>
    <row r="405" spans="1:8" x14ac:dyDescent="0.2">
      <c r="A405" s="382" t="s">
        <v>309</v>
      </c>
      <c r="B405" s="377">
        <v>0.314</v>
      </c>
      <c r="C405" s="383"/>
      <c r="D405" s="368" t="s">
        <v>32</v>
      </c>
      <c r="E405"/>
      <c r="F405"/>
      <c r="G405"/>
      <c r="H405"/>
    </row>
    <row r="406" spans="1:8" x14ac:dyDescent="0.2">
      <c r="A406" s="380" t="s">
        <v>310</v>
      </c>
      <c r="B406" s="378"/>
      <c r="C406" s="381">
        <v>7.47</v>
      </c>
      <c r="D406" s="384" t="s">
        <v>50</v>
      </c>
      <c r="E406"/>
      <c r="F406"/>
      <c r="G406"/>
      <c r="H406"/>
    </row>
    <row r="407" spans="1:8" x14ac:dyDescent="0.2">
      <c r="A407"/>
    </row>
    <row r="408" spans="1:8" x14ac:dyDescent="0.2">
      <c r="A408"/>
    </row>
  </sheetData>
  <mergeCells count="2">
    <mergeCell ref="G4:I4"/>
    <mergeCell ref="D4:F4"/>
  </mergeCells>
  <phoneticPr fontId="0" type="noConversion"/>
  <dataValidations count="6">
    <dataValidation type="list" allowBlank="1" showInputMessage="1" showErrorMessage="1" prompt="click on arrow for a drop down list" sqref="A68:A72" xr:uid="{67FD44E8-07E4-48BE-AB06-2AE41081F677}">
      <formula1>$A$322:$A$326</formula1>
    </dataValidation>
    <dataValidation type="list" allowBlank="1" showInputMessage="1" showErrorMessage="1" prompt="click on arrow for a drop down list" sqref="A58:A62" xr:uid="{9B221473-AC3E-4EBC-8271-4CE562772836}">
      <formula1>$A$298:$A$319</formula1>
    </dataValidation>
    <dataValidation type="list" allowBlank="1" showInputMessage="1" showErrorMessage="1" prompt="click on arrow for a drop down list" sqref="A48:A52" xr:uid="{430F27A5-BC97-45E4-99F4-99D975A01BDC}">
      <formula1>$A281:$A$297</formula1>
    </dataValidation>
    <dataValidation type="list" allowBlank="1" showInputMessage="1" showErrorMessage="1" prompt="click on arrow for a drop down list" sqref="A78:A82" xr:uid="{E51D5293-1153-491A-A142-DB87F36B80A8}">
      <formula1>$A$330:$A$372</formula1>
    </dataValidation>
    <dataValidation type="list" allowBlank="1" showInputMessage="1" showErrorMessage="1" sqref="A95:A100" xr:uid="{A3220153-0C30-44DD-AEF8-8A15E911FE68}">
      <formula1>$A$375:$A$406</formula1>
    </dataValidation>
    <dataValidation type="list" allowBlank="1" showInputMessage="1" showErrorMessage="1" prompt="Click on arrow for a drop down list" sqref="E7:E42" xr:uid="{77DCA85D-9778-424A-B94E-52D5CDF7F1EE}">
      <formula1>$F$281:$F$335</formula1>
    </dataValidation>
  </dataValidations>
  <pageMargins left="0.7" right="0.45" top="0.75" bottom="0.75" header="0.3" footer="0.3"/>
  <pageSetup scale="80"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407"/>
  <sheetViews>
    <sheetView showGridLines="0" workbookViewId="0">
      <selection activeCell="G4" sqref="G4:I4"/>
    </sheetView>
  </sheetViews>
  <sheetFormatPr defaultRowHeight="12.75" x14ac:dyDescent="0.2"/>
  <cols>
    <col min="1" max="1" width="23.42578125" style="1" customWidth="1"/>
    <col min="2" max="2" width="11.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'day20'!B4+1</f>
        <v>44125</v>
      </c>
      <c r="C4" s="172"/>
      <c r="D4" s="479" t="s">
        <v>53</v>
      </c>
      <c r="E4" s="479"/>
      <c r="F4" s="479"/>
      <c r="G4" s="477"/>
      <c r="H4" s="477"/>
      <c r="I4" s="478"/>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343</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350</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363</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365</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369</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44327.488727777774</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340</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341</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342</v>
      </c>
      <c r="B330" s="52">
        <v>136</v>
      </c>
      <c r="C330" s="8"/>
      <c r="D330" s="8" t="s">
        <v>7</v>
      </c>
      <c r="F330" s="50" t="s">
        <v>83</v>
      </c>
      <c r="G330" s="56">
        <v>57</v>
      </c>
      <c r="H330"/>
    </row>
    <row r="331" spans="1:8" x14ac:dyDescent="0.2">
      <c r="A331" s="51" t="s">
        <v>343</v>
      </c>
      <c r="B331" s="52">
        <v>149</v>
      </c>
      <c r="C331" s="8"/>
      <c r="D331" s="8" t="s">
        <v>7</v>
      </c>
      <c r="F331" s="50" t="s">
        <v>84</v>
      </c>
      <c r="G331" s="56">
        <v>59</v>
      </c>
      <c r="H331"/>
    </row>
    <row r="332" spans="1:8" x14ac:dyDescent="0.2">
      <c r="A332" s="51" t="s">
        <v>344</v>
      </c>
      <c r="B332" s="52">
        <v>371</v>
      </c>
      <c r="C332" s="8"/>
      <c r="D332" s="8" t="s">
        <v>7</v>
      </c>
      <c r="F332" s="50" t="s">
        <v>86</v>
      </c>
      <c r="G332" s="56">
        <v>61</v>
      </c>
      <c r="H332"/>
    </row>
    <row r="333" spans="1:8" x14ac:dyDescent="0.2">
      <c r="A333" s="51" t="s">
        <v>345</v>
      </c>
      <c r="B333" s="52">
        <v>259</v>
      </c>
      <c r="C333" s="8"/>
      <c r="D333" s="8" t="s">
        <v>7</v>
      </c>
      <c r="F333" s="50" t="s">
        <v>87</v>
      </c>
      <c r="G333" s="56">
        <v>63</v>
      </c>
      <c r="H333"/>
    </row>
    <row r="334" spans="1:8" x14ac:dyDescent="0.2">
      <c r="A334" s="51" t="s">
        <v>346</v>
      </c>
      <c r="B334" s="52">
        <v>296</v>
      </c>
      <c r="C334" s="8"/>
      <c r="D334" s="8" t="s">
        <v>7</v>
      </c>
      <c r="F334" s="50" t="s">
        <v>88</v>
      </c>
      <c r="G334" s="56">
        <v>65</v>
      </c>
      <c r="H334"/>
    </row>
    <row r="335" spans="1:8" x14ac:dyDescent="0.2">
      <c r="A335" s="51" t="s">
        <v>347</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348</v>
      </c>
      <c r="B341" s="52">
        <v>25</v>
      </c>
      <c r="C341" s="8"/>
      <c r="D341" s="8" t="s">
        <v>7</v>
      </c>
      <c r="H341"/>
    </row>
    <row r="342" spans="1:8" x14ac:dyDescent="0.2">
      <c r="A342" s="51" t="s">
        <v>349</v>
      </c>
      <c r="B342" s="52">
        <v>88</v>
      </c>
      <c r="C342" s="8"/>
      <c r="D342" s="8" t="s">
        <v>7</v>
      </c>
      <c r="H342"/>
    </row>
    <row r="343" spans="1:8" x14ac:dyDescent="0.2">
      <c r="A343" s="51" t="s">
        <v>350</v>
      </c>
      <c r="B343" s="52">
        <v>58</v>
      </c>
      <c r="C343" s="8"/>
      <c r="D343" s="8" t="s">
        <v>7</v>
      </c>
      <c r="H343"/>
    </row>
    <row r="344" spans="1:8" x14ac:dyDescent="0.2">
      <c r="A344" s="51" t="s">
        <v>85</v>
      </c>
      <c r="B344" s="52">
        <v>15</v>
      </c>
      <c r="C344" s="8"/>
      <c r="D344" s="8" t="s">
        <v>7</v>
      </c>
      <c r="H344"/>
    </row>
    <row r="345" spans="1:8" x14ac:dyDescent="0.2">
      <c r="A345" s="51" t="s">
        <v>351</v>
      </c>
      <c r="B345" s="52">
        <v>9</v>
      </c>
      <c r="C345" s="8"/>
      <c r="D345" s="8" t="s">
        <v>7</v>
      </c>
      <c r="H345"/>
    </row>
    <row r="346" spans="1:8" x14ac:dyDescent="0.2">
      <c r="A346" s="51" t="s">
        <v>352</v>
      </c>
      <c r="B346" s="52">
        <v>14</v>
      </c>
      <c r="C346" s="8"/>
      <c r="D346" s="8" t="s">
        <v>7</v>
      </c>
      <c r="H346"/>
    </row>
    <row r="347" spans="1:8" x14ac:dyDescent="0.2">
      <c r="A347" s="51" t="s">
        <v>353</v>
      </c>
      <c r="B347" s="52">
        <v>19</v>
      </c>
      <c r="C347" s="8"/>
      <c r="D347" s="8" t="s">
        <v>7</v>
      </c>
      <c r="H347"/>
    </row>
    <row r="348" spans="1:8" x14ac:dyDescent="0.2">
      <c r="A348" s="51" t="s">
        <v>152</v>
      </c>
      <c r="B348" s="52">
        <v>22</v>
      </c>
      <c r="C348" s="8"/>
      <c r="D348" s="8" t="s">
        <v>7</v>
      </c>
      <c r="H348"/>
    </row>
    <row r="349" spans="1:8" x14ac:dyDescent="0.2">
      <c r="A349" s="51" t="s">
        <v>354</v>
      </c>
      <c r="B349" s="52">
        <v>30</v>
      </c>
      <c r="C349" s="8"/>
      <c r="D349" s="8" t="s">
        <v>7</v>
      </c>
      <c r="H349"/>
    </row>
    <row r="350" spans="1:8" x14ac:dyDescent="0.2">
      <c r="A350" s="51" t="s">
        <v>355</v>
      </c>
      <c r="B350" s="52">
        <v>4</v>
      </c>
      <c r="C350" s="8"/>
      <c r="D350" s="8" t="s">
        <v>7</v>
      </c>
      <c r="H350"/>
    </row>
    <row r="351" spans="1:8" x14ac:dyDescent="0.2">
      <c r="A351" s="51" t="s">
        <v>356</v>
      </c>
      <c r="B351" s="52">
        <v>5</v>
      </c>
      <c r="C351" s="8"/>
      <c r="D351" s="8" t="s">
        <v>7</v>
      </c>
      <c r="H351"/>
    </row>
    <row r="352" spans="1:8" x14ac:dyDescent="0.2">
      <c r="A352" s="51" t="s">
        <v>357</v>
      </c>
      <c r="B352" s="52">
        <v>3</v>
      </c>
      <c r="C352" s="8"/>
      <c r="D352" s="8" t="s">
        <v>7</v>
      </c>
      <c r="H352"/>
    </row>
    <row r="353" spans="1:8" x14ac:dyDescent="0.2">
      <c r="A353" s="51" t="s">
        <v>358</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359</v>
      </c>
      <c r="B356" s="52">
        <v>12</v>
      </c>
      <c r="D356" s="8" t="s">
        <v>7</v>
      </c>
      <c r="H356"/>
    </row>
    <row r="357" spans="1:8" x14ac:dyDescent="0.2">
      <c r="A357" s="51" t="s">
        <v>360</v>
      </c>
      <c r="B357" s="52">
        <v>73</v>
      </c>
      <c r="D357" s="8" t="s">
        <v>7</v>
      </c>
      <c r="H357"/>
    </row>
    <row r="358" spans="1:8" x14ac:dyDescent="0.2">
      <c r="A358" s="51" t="s">
        <v>361</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362</v>
      </c>
      <c r="B362" s="52">
        <v>17</v>
      </c>
      <c r="C362" s="8"/>
      <c r="D362" s="8" t="s">
        <v>7</v>
      </c>
      <c r="H362"/>
    </row>
    <row r="363" spans="1:8" x14ac:dyDescent="0.2">
      <c r="A363" s="51" t="s">
        <v>363</v>
      </c>
      <c r="B363" s="52">
        <v>13</v>
      </c>
      <c r="C363" s="8"/>
      <c r="D363" s="8" t="s">
        <v>7</v>
      </c>
      <c r="H363"/>
    </row>
    <row r="364" spans="1:8" x14ac:dyDescent="0.2">
      <c r="A364" s="51" t="s">
        <v>364</v>
      </c>
      <c r="B364" s="52">
        <v>24</v>
      </c>
      <c r="C364" s="232"/>
      <c r="D364" s="8" t="s">
        <v>7</v>
      </c>
      <c r="H364"/>
    </row>
    <row r="365" spans="1:8" x14ac:dyDescent="0.2">
      <c r="A365" s="51" t="s">
        <v>365</v>
      </c>
      <c r="B365" s="52">
        <v>123</v>
      </c>
      <c r="C365" s="232"/>
      <c r="D365" s="8" t="s">
        <v>7</v>
      </c>
      <c r="H365"/>
    </row>
    <row r="366" spans="1:8" x14ac:dyDescent="0.2">
      <c r="A366" s="51" t="s">
        <v>366</v>
      </c>
      <c r="B366" s="52">
        <v>40</v>
      </c>
      <c r="C366" s="232"/>
      <c r="D366" s="8" t="s">
        <v>7</v>
      </c>
      <c r="H366"/>
    </row>
    <row r="367" spans="1:8" x14ac:dyDescent="0.2">
      <c r="A367" s="51" t="s">
        <v>90</v>
      </c>
      <c r="B367" s="52">
        <v>77</v>
      </c>
      <c r="C367" s="232"/>
      <c r="D367" s="8" t="s">
        <v>7</v>
      </c>
      <c r="H367"/>
    </row>
    <row r="368" spans="1:8" x14ac:dyDescent="0.2">
      <c r="A368" s="51" t="s">
        <v>367</v>
      </c>
      <c r="B368" s="52">
        <v>80</v>
      </c>
      <c r="C368" s="232"/>
      <c r="D368" s="8" t="s">
        <v>7</v>
      </c>
      <c r="H368"/>
    </row>
    <row r="369" spans="1:8" x14ac:dyDescent="0.2">
      <c r="A369" s="51" t="s">
        <v>368</v>
      </c>
      <c r="B369" s="52">
        <v>80</v>
      </c>
      <c r="C369" s="232"/>
      <c r="D369" s="8" t="s">
        <v>7</v>
      </c>
      <c r="H369"/>
    </row>
    <row r="370" spans="1:8" x14ac:dyDescent="0.2">
      <c r="A370" s="51" t="s">
        <v>156</v>
      </c>
      <c r="B370" s="52">
        <v>15</v>
      </c>
      <c r="C370" s="232"/>
      <c r="D370" s="8" t="s">
        <v>7</v>
      </c>
      <c r="H370"/>
    </row>
    <row r="371" spans="1:8" x14ac:dyDescent="0.2">
      <c r="A371" s="51" t="s">
        <v>369</v>
      </c>
      <c r="B371" s="52">
        <v>937</v>
      </c>
      <c r="C371" s="232"/>
      <c r="D371" s="8" t="s">
        <v>64</v>
      </c>
      <c r="H371"/>
    </row>
    <row r="372" spans="1:8" x14ac:dyDescent="0.2">
      <c r="A372" s="51" t="s">
        <v>370</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0.161</v>
      </c>
      <c r="C375" s="367"/>
      <c r="D375" s="368" t="s">
        <v>32</v>
      </c>
      <c r="E375"/>
      <c r="H375"/>
    </row>
    <row r="376" spans="1:8" x14ac:dyDescent="0.2">
      <c r="A376" s="369" t="s">
        <v>277</v>
      </c>
      <c r="B376" s="373"/>
      <c r="C376" s="370">
        <v>9.67</v>
      </c>
      <c r="D376" s="371" t="s">
        <v>50</v>
      </c>
      <c r="E376"/>
      <c r="H376"/>
    </row>
    <row r="377" spans="1:8" x14ac:dyDescent="0.2">
      <c r="A377" s="365" t="s">
        <v>278</v>
      </c>
      <c r="B377" s="366">
        <v>0.127</v>
      </c>
      <c r="C377" s="372"/>
      <c r="D377" s="368" t="s">
        <v>32</v>
      </c>
      <c r="E377"/>
      <c r="F377"/>
      <c r="G377"/>
      <c r="H377"/>
    </row>
    <row r="378" spans="1:8" x14ac:dyDescent="0.2">
      <c r="A378" s="369" t="s">
        <v>279</v>
      </c>
      <c r="B378" s="373"/>
      <c r="C378" s="370">
        <v>8.43</v>
      </c>
      <c r="D378" s="371" t="s">
        <v>50</v>
      </c>
      <c r="E378"/>
      <c r="F378"/>
      <c r="G378"/>
      <c r="H378"/>
    </row>
    <row r="379" spans="1:8" x14ac:dyDescent="0.2">
      <c r="A379" s="365" t="s">
        <v>280</v>
      </c>
      <c r="B379" s="366">
        <v>0.11799999999999999</v>
      </c>
      <c r="C379" s="372"/>
      <c r="D379" s="368" t="s">
        <v>32</v>
      </c>
      <c r="E379"/>
      <c r="F379"/>
      <c r="G379"/>
      <c r="H379"/>
    </row>
    <row r="380" spans="1:8" x14ac:dyDescent="0.2">
      <c r="A380" s="369" t="s">
        <v>281</v>
      </c>
      <c r="B380" s="373"/>
      <c r="C380" s="370">
        <v>7.23</v>
      </c>
      <c r="D380" s="371" t="s">
        <v>50</v>
      </c>
      <c r="E380"/>
      <c r="F380"/>
      <c r="G380"/>
      <c r="H380"/>
    </row>
    <row r="381" spans="1:8" x14ac:dyDescent="0.2">
      <c r="A381" s="365" t="s">
        <v>283</v>
      </c>
      <c r="B381" s="366">
        <v>0.29099999999999998</v>
      </c>
      <c r="C381" s="372"/>
      <c r="D381" s="368" t="s">
        <v>32</v>
      </c>
      <c r="E381"/>
      <c r="F381"/>
      <c r="G381"/>
      <c r="H381"/>
    </row>
    <row r="382" spans="1:8" x14ac:dyDescent="0.2">
      <c r="A382" s="369" t="s">
        <v>284</v>
      </c>
      <c r="B382" s="373"/>
      <c r="C382" s="370">
        <v>8.57</v>
      </c>
      <c r="D382" s="371" t="s">
        <v>50</v>
      </c>
      <c r="E382"/>
      <c r="F382"/>
      <c r="G382"/>
      <c r="H382"/>
    </row>
    <row r="383" spans="1:8" x14ac:dyDescent="0.2">
      <c r="A383" s="365" t="s">
        <v>287</v>
      </c>
      <c r="B383" s="366">
        <v>0.20499999999999999</v>
      </c>
      <c r="C383" s="374"/>
      <c r="D383" s="368" t="s">
        <v>32</v>
      </c>
      <c r="E383"/>
      <c r="F383"/>
      <c r="G383"/>
      <c r="H383"/>
    </row>
    <row r="384" spans="1:8" x14ac:dyDescent="0.2">
      <c r="A384" s="369" t="s">
        <v>288</v>
      </c>
      <c r="B384" s="373"/>
      <c r="C384" s="375">
        <v>10.47</v>
      </c>
      <c r="D384" s="371" t="s">
        <v>50</v>
      </c>
      <c r="E384"/>
      <c r="F384"/>
      <c r="G384"/>
      <c r="H384"/>
    </row>
    <row r="385" spans="1:10" x14ac:dyDescent="0.2">
      <c r="A385" s="365" t="s">
        <v>289</v>
      </c>
      <c r="B385" s="366">
        <v>0.19800000000000001</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0.151</v>
      </c>
      <c r="C387" s="376"/>
      <c r="D387" s="368" t="s">
        <v>32</v>
      </c>
      <c r="E387"/>
      <c r="F387"/>
      <c r="G387"/>
      <c r="H387"/>
      <c r="J387" s="379"/>
    </row>
    <row r="388" spans="1:10" x14ac:dyDescent="0.2">
      <c r="A388" s="369" t="s">
        <v>292</v>
      </c>
      <c r="B388" s="378"/>
      <c r="C388" s="375">
        <v>8.5</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8.67</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6.7</v>
      </c>
      <c r="D392" s="371" t="s">
        <v>50</v>
      </c>
      <c r="E392"/>
      <c r="F392"/>
      <c r="G392"/>
      <c r="H392"/>
      <c r="J392" s="379"/>
    </row>
    <row r="393" spans="1:10" x14ac:dyDescent="0.2">
      <c r="A393" s="365" t="s">
        <v>297</v>
      </c>
      <c r="B393" s="377">
        <v>0.24</v>
      </c>
      <c r="C393" s="376"/>
      <c r="D393" s="368" t="s">
        <v>32</v>
      </c>
      <c r="E393"/>
      <c r="F393"/>
      <c r="G393"/>
      <c r="H393"/>
    </row>
    <row r="394" spans="1:10" x14ac:dyDescent="0.2">
      <c r="A394" s="380" t="s">
        <v>298</v>
      </c>
      <c r="B394" s="378"/>
      <c r="C394" s="381">
        <v>8.6</v>
      </c>
      <c r="D394" s="371" t="s">
        <v>50</v>
      </c>
      <c r="E394"/>
      <c r="F394"/>
      <c r="G394"/>
      <c r="H394"/>
    </row>
    <row r="395" spans="1:10" x14ac:dyDescent="0.2">
      <c r="A395" s="365" t="s">
        <v>299</v>
      </c>
      <c r="B395" s="366">
        <v>0.255</v>
      </c>
      <c r="C395" s="376"/>
      <c r="D395" s="368" t="s">
        <v>32</v>
      </c>
      <c r="E395"/>
      <c r="F395"/>
      <c r="G395"/>
      <c r="H395"/>
    </row>
    <row r="396" spans="1:10" x14ac:dyDescent="0.2">
      <c r="A396" s="369" t="s">
        <v>300</v>
      </c>
      <c r="B396" s="373"/>
      <c r="C396" s="375">
        <v>6.87</v>
      </c>
      <c r="D396" s="371" t="s">
        <v>50</v>
      </c>
      <c r="E396"/>
      <c r="F396"/>
      <c r="G396"/>
      <c r="H396"/>
    </row>
    <row r="397" spans="1:10" x14ac:dyDescent="0.2">
      <c r="A397" s="382" t="s">
        <v>301</v>
      </c>
      <c r="B397" s="377">
        <v>0.28499999999999998</v>
      </c>
      <c r="C397" s="383"/>
      <c r="D397" s="368" t="s">
        <v>32</v>
      </c>
      <c r="E397"/>
      <c r="F397"/>
      <c r="G397"/>
      <c r="H397"/>
    </row>
    <row r="398" spans="1:10" x14ac:dyDescent="0.2">
      <c r="A398" s="380" t="s">
        <v>302</v>
      </c>
      <c r="B398" s="378"/>
      <c r="C398" s="381">
        <v>8.17</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v>
      </c>
      <c r="D400" s="371" t="s">
        <v>50</v>
      </c>
      <c r="E400"/>
      <c r="F400"/>
      <c r="G400"/>
      <c r="H400"/>
    </row>
    <row r="401" spans="1:8" x14ac:dyDescent="0.2">
      <c r="A401" s="382" t="s">
        <v>305</v>
      </c>
      <c r="B401" s="377">
        <v>0.24099999999999999</v>
      </c>
      <c r="C401" s="383"/>
      <c r="D401" s="368" t="s">
        <v>32</v>
      </c>
      <c r="E401"/>
      <c r="F401"/>
      <c r="G401"/>
      <c r="H401"/>
    </row>
    <row r="402" spans="1:8" x14ac:dyDescent="0.2">
      <c r="A402" s="380" t="s">
        <v>306</v>
      </c>
      <c r="B402" s="378"/>
      <c r="C402" s="381">
        <v>5.5</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7.2</v>
      </c>
      <c r="D404" s="371" t="s">
        <v>50</v>
      </c>
      <c r="E404"/>
      <c r="F404"/>
      <c r="G404"/>
      <c r="H404"/>
    </row>
    <row r="405" spans="1:8" x14ac:dyDescent="0.2">
      <c r="A405" s="382" t="s">
        <v>309</v>
      </c>
      <c r="B405" s="377">
        <v>0.314</v>
      </c>
      <c r="C405" s="383"/>
      <c r="D405" s="368" t="s">
        <v>32</v>
      </c>
      <c r="E405"/>
      <c r="F405"/>
      <c r="G405"/>
      <c r="H405"/>
    </row>
    <row r="406" spans="1:8" x14ac:dyDescent="0.2">
      <c r="A406" s="380" t="s">
        <v>310</v>
      </c>
      <c r="B406" s="378"/>
      <c r="C406" s="381">
        <v>7.47</v>
      </c>
      <c r="D406" s="384" t="s">
        <v>50</v>
      </c>
      <c r="E406"/>
      <c r="F406"/>
      <c r="G406"/>
      <c r="H406"/>
    </row>
    <row r="407" spans="1:8" x14ac:dyDescent="0.2">
      <c r="A407"/>
    </row>
  </sheetData>
  <mergeCells count="2">
    <mergeCell ref="G4:I4"/>
    <mergeCell ref="D4:F4"/>
  </mergeCells>
  <phoneticPr fontId="0" type="noConversion"/>
  <dataValidations count="6">
    <dataValidation type="list" allowBlank="1" showInputMessage="1" showErrorMessage="1" prompt="click on arrow for a drop down list" sqref="A68:A72" xr:uid="{87663145-F34A-472B-9EB1-11A0EF89B416}">
      <formula1>$A$322:$A$326</formula1>
    </dataValidation>
    <dataValidation type="list" allowBlank="1" showInputMessage="1" showErrorMessage="1" prompt="click on arrow for a drop down list" sqref="A58:A62" xr:uid="{5246F93A-46E1-4ED0-96AD-6983CDD2A71B}">
      <formula1>$A$298:$A$319</formula1>
    </dataValidation>
    <dataValidation type="list" allowBlank="1" showInputMessage="1" showErrorMessage="1" prompt="click on arrow for a drop down list" sqref="A48:A52" xr:uid="{BB20C29C-6183-438C-9D33-4B79C37DFBD5}">
      <formula1>$A281:$A$297</formula1>
    </dataValidation>
    <dataValidation type="list" allowBlank="1" showInputMessage="1" showErrorMessage="1" prompt="click on arrow for a drop down list" sqref="A78:A82" xr:uid="{AFD7CED2-B459-4579-9344-3240B149A059}">
      <formula1>$A$330:$A$372</formula1>
    </dataValidation>
    <dataValidation type="list" allowBlank="1" showInputMessage="1" showErrorMessage="1" sqref="A95:A100" xr:uid="{9D6966DF-32B5-48F6-BD91-F3AED97D8CBB}">
      <formula1>$A$375:$A$406</formula1>
    </dataValidation>
    <dataValidation type="list" allowBlank="1" showInputMessage="1" showErrorMessage="1" prompt="Click on arrow for a drop down list" sqref="E7:E42" xr:uid="{1EDCDF76-9A26-4448-A3E2-4B204C752FB5}">
      <formula1>$F$281:$F$335</formula1>
    </dataValidation>
  </dataValidations>
  <pageMargins left="0.7" right="0.45" top="0.75" bottom="0.75" header="0.3" footer="0.3"/>
  <pageSetup scale="80" orientation="portrait"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408"/>
  <sheetViews>
    <sheetView showGridLines="0" workbookViewId="0">
      <selection activeCell="G4" sqref="G4:I4"/>
    </sheetView>
  </sheetViews>
  <sheetFormatPr defaultRowHeight="12.75" x14ac:dyDescent="0.2"/>
  <cols>
    <col min="1" max="1" width="23.42578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'day21'!B4+1</f>
        <v>44126</v>
      </c>
      <c r="C4" s="172"/>
      <c r="D4" s="479" t="s">
        <v>53</v>
      </c>
      <c r="E4" s="479"/>
      <c r="F4" s="479"/>
      <c r="G4" s="477"/>
      <c r="H4" s="477"/>
      <c r="I4" s="478"/>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343</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350</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363</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365</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369</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44327.488727777774</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340</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341</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342</v>
      </c>
      <c r="B330" s="52">
        <v>136</v>
      </c>
      <c r="C330" s="8"/>
      <c r="D330" s="8" t="s">
        <v>7</v>
      </c>
      <c r="F330" s="50" t="s">
        <v>83</v>
      </c>
      <c r="G330" s="56">
        <v>57</v>
      </c>
      <c r="H330"/>
    </row>
    <row r="331" spans="1:8" x14ac:dyDescent="0.2">
      <c r="A331" s="51" t="s">
        <v>343</v>
      </c>
      <c r="B331" s="52">
        <v>149</v>
      </c>
      <c r="C331" s="8"/>
      <c r="D331" s="8" t="s">
        <v>7</v>
      </c>
      <c r="F331" s="50" t="s">
        <v>84</v>
      </c>
      <c r="G331" s="56">
        <v>59</v>
      </c>
      <c r="H331"/>
    </row>
    <row r="332" spans="1:8" x14ac:dyDescent="0.2">
      <c r="A332" s="51" t="s">
        <v>344</v>
      </c>
      <c r="B332" s="52">
        <v>371</v>
      </c>
      <c r="C332" s="8"/>
      <c r="D332" s="8" t="s">
        <v>7</v>
      </c>
      <c r="F332" s="50" t="s">
        <v>86</v>
      </c>
      <c r="G332" s="56">
        <v>61</v>
      </c>
      <c r="H332"/>
    </row>
    <row r="333" spans="1:8" x14ac:dyDescent="0.2">
      <c r="A333" s="51" t="s">
        <v>345</v>
      </c>
      <c r="B333" s="52">
        <v>259</v>
      </c>
      <c r="C333" s="8"/>
      <c r="D333" s="8" t="s">
        <v>7</v>
      </c>
      <c r="F333" s="50" t="s">
        <v>87</v>
      </c>
      <c r="G333" s="56">
        <v>63</v>
      </c>
      <c r="H333"/>
    </row>
    <row r="334" spans="1:8" x14ac:dyDescent="0.2">
      <c r="A334" s="51" t="s">
        <v>346</v>
      </c>
      <c r="B334" s="52">
        <v>296</v>
      </c>
      <c r="C334" s="8"/>
      <c r="D334" s="8" t="s">
        <v>7</v>
      </c>
      <c r="F334" s="50" t="s">
        <v>88</v>
      </c>
      <c r="G334" s="56">
        <v>65</v>
      </c>
      <c r="H334"/>
    </row>
    <row r="335" spans="1:8" x14ac:dyDescent="0.2">
      <c r="A335" s="51" t="s">
        <v>347</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348</v>
      </c>
      <c r="B341" s="52">
        <v>25</v>
      </c>
      <c r="C341" s="8"/>
      <c r="D341" s="8" t="s">
        <v>7</v>
      </c>
      <c r="H341"/>
    </row>
    <row r="342" spans="1:8" x14ac:dyDescent="0.2">
      <c r="A342" s="51" t="s">
        <v>349</v>
      </c>
      <c r="B342" s="52">
        <v>88</v>
      </c>
      <c r="C342" s="8"/>
      <c r="D342" s="8" t="s">
        <v>7</v>
      </c>
      <c r="H342"/>
    </row>
    <row r="343" spans="1:8" x14ac:dyDescent="0.2">
      <c r="A343" s="51" t="s">
        <v>350</v>
      </c>
      <c r="B343" s="52">
        <v>58</v>
      </c>
      <c r="C343" s="8"/>
      <c r="D343" s="8" t="s">
        <v>7</v>
      </c>
      <c r="H343"/>
    </row>
    <row r="344" spans="1:8" x14ac:dyDescent="0.2">
      <c r="A344" s="51" t="s">
        <v>85</v>
      </c>
      <c r="B344" s="52">
        <v>15</v>
      </c>
      <c r="C344" s="8"/>
      <c r="D344" s="8" t="s">
        <v>7</v>
      </c>
      <c r="H344"/>
    </row>
    <row r="345" spans="1:8" x14ac:dyDescent="0.2">
      <c r="A345" s="51" t="s">
        <v>351</v>
      </c>
      <c r="B345" s="52">
        <v>9</v>
      </c>
      <c r="C345" s="8"/>
      <c r="D345" s="8" t="s">
        <v>7</v>
      </c>
      <c r="H345"/>
    </row>
    <row r="346" spans="1:8" x14ac:dyDescent="0.2">
      <c r="A346" s="51" t="s">
        <v>352</v>
      </c>
      <c r="B346" s="52">
        <v>14</v>
      </c>
      <c r="C346" s="8"/>
      <c r="D346" s="8" t="s">
        <v>7</v>
      </c>
      <c r="H346"/>
    </row>
    <row r="347" spans="1:8" x14ac:dyDescent="0.2">
      <c r="A347" s="51" t="s">
        <v>353</v>
      </c>
      <c r="B347" s="52">
        <v>19</v>
      </c>
      <c r="C347" s="8"/>
      <c r="D347" s="8" t="s">
        <v>7</v>
      </c>
      <c r="H347"/>
    </row>
    <row r="348" spans="1:8" x14ac:dyDescent="0.2">
      <c r="A348" s="51" t="s">
        <v>152</v>
      </c>
      <c r="B348" s="52">
        <v>22</v>
      </c>
      <c r="C348" s="8"/>
      <c r="D348" s="8" t="s">
        <v>7</v>
      </c>
      <c r="H348"/>
    </row>
    <row r="349" spans="1:8" x14ac:dyDescent="0.2">
      <c r="A349" s="51" t="s">
        <v>354</v>
      </c>
      <c r="B349" s="52">
        <v>30</v>
      </c>
      <c r="C349" s="8"/>
      <c r="D349" s="8" t="s">
        <v>7</v>
      </c>
      <c r="H349"/>
    </row>
    <row r="350" spans="1:8" x14ac:dyDescent="0.2">
      <c r="A350" s="51" t="s">
        <v>355</v>
      </c>
      <c r="B350" s="52">
        <v>4</v>
      </c>
      <c r="C350" s="8"/>
      <c r="D350" s="8" t="s">
        <v>7</v>
      </c>
      <c r="H350"/>
    </row>
    <row r="351" spans="1:8" x14ac:dyDescent="0.2">
      <c r="A351" s="51" t="s">
        <v>356</v>
      </c>
      <c r="B351" s="52">
        <v>5</v>
      </c>
      <c r="C351" s="8"/>
      <c r="D351" s="8" t="s">
        <v>7</v>
      </c>
      <c r="H351"/>
    </row>
    <row r="352" spans="1:8" x14ac:dyDescent="0.2">
      <c r="A352" s="51" t="s">
        <v>357</v>
      </c>
      <c r="B352" s="52">
        <v>3</v>
      </c>
      <c r="C352" s="8"/>
      <c r="D352" s="8" t="s">
        <v>7</v>
      </c>
      <c r="H352"/>
    </row>
    <row r="353" spans="1:8" x14ac:dyDescent="0.2">
      <c r="A353" s="51" t="s">
        <v>358</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359</v>
      </c>
      <c r="B356" s="52">
        <v>12</v>
      </c>
      <c r="D356" s="8" t="s">
        <v>7</v>
      </c>
      <c r="H356"/>
    </row>
    <row r="357" spans="1:8" x14ac:dyDescent="0.2">
      <c r="A357" s="51" t="s">
        <v>360</v>
      </c>
      <c r="B357" s="52">
        <v>73</v>
      </c>
      <c r="D357" s="8" t="s">
        <v>7</v>
      </c>
      <c r="H357"/>
    </row>
    <row r="358" spans="1:8" x14ac:dyDescent="0.2">
      <c r="A358" s="51" t="s">
        <v>361</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362</v>
      </c>
      <c r="B362" s="52">
        <v>17</v>
      </c>
      <c r="C362" s="8"/>
      <c r="D362" s="8" t="s">
        <v>7</v>
      </c>
      <c r="H362"/>
    </row>
    <row r="363" spans="1:8" x14ac:dyDescent="0.2">
      <c r="A363" s="51" t="s">
        <v>363</v>
      </c>
      <c r="B363" s="52">
        <v>13</v>
      </c>
      <c r="C363" s="8"/>
      <c r="D363" s="8" t="s">
        <v>7</v>
      </c>
      <c r="H363"/>
    </row>
    <row r="364" spans="1:8" x14ac:dyDescent="0.2">
      <c r="A364" s="51" t="s">
        <v>364</v>
      </c>
      <c r="B364" s="52">
        <v>24</v>
      </c>
      <c r="C364" s="232"/>
      <c r="D364" s="8" t="s">
        <v>7</v>
      </c>
      <c r="H364"/>
    </row>
    <row r="365" spans="1:8" x14ac:dyDescent="0.2">
      <c r="A365" s="51" t="s">
        <v>365</v>
      </c>
      <c r="B365" s="52">
        <v>123</v>
      </c>
      <c r="C365" s="232"/>
      <c r="D365" s="8" t="s">
        <v>7</v>
      </c>
      <c r="H365"/>
    </row>
    <row r="366" spans="1:8" x14ac:dyDescent="0.2">
      <c r="A366" s="51" t="s">
        <v>366</v>
      </c>
      <c r="B366" s="52">
        <v>40</v>
      </c>
      <c r="C366" s="232"/>
      <c r="D366" s="8" t="s">
        <v>7</v>
      </c>
      <c r="H366"/>
    </row>
    <row r="367" spans="1:8" x14ac:dyDescent="0.2">
      <c r="A367" s="51" t="s">
        <v>90</v>
      </c>
      <c r="B367" s="52">
        <v>77</v>
      </c>
      <c r="C367" s="232"/>
      <c r="D367" s="8" t="s">
        <v>7</v>
      </c>
      <c r="H367"/>
    </row>
    <row r="368" spans="1:8" x14ac:dyDescent="0.2">
      <c r="A368" s="51" t="s">
        <v>367</v>
      </c>
      <c r="B368" s="52">
        <v>80</v>
      </c>
      <c r="C368" s="232"/>
      <c r="D368" s="8" t="s">
        <v>7</v>
      </c>
      <c r="H368"/>
    </row>
    <row r="369" spans="1:8" x14ac:dyDescent="0.2">
      <c r="A369" s="51" t="s">
        <v>368</v>
      </c>
      <c r="B369" s="52">
        <v>80</v>
      </c>
      <c r="C369" s="232"/>
      <c r="D369" s="8" t="s">
        <v>7</v>
      </c>
      <c r="H369"/>
    </row>
    <row r="370" spans="1:8" x14ac:dyDescent="0.2">
      <c r="A370" s="51" t="s">
        <v>156</v>
      </c>
      <c r="B370" s="52">
        <v>15</v>
      </c>
      <c r="C370" s="232"/>
      <c r="D370" s="8" t="s">
        <v>7</v>
      </c>
      <c r="H370"/>
    </row>
    <row r="371" spans="1:8" x14ac:dyDescent="0.2">
      <c r="A371" s="51" t="s">
        <v>369</v>
      </c>
      <c r="B371" s="52">
        <v>937</v>
      </c>
      <c r="C371" s="232"/>
      <c r="D371" s="8" t="s">
        <v>64</v>
      </c>
      <c r="H371"/>
    </row>
    <row r="372" spans="1:8" x14ac:dyDescent="0.2">
      <c r="A372" s="51" t="s">
        <v>370</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0.161</v>
      </c>
      <c r="C375" s="367"/>
      <c r="D375" s="368" t="s">
        <v>32</v>
      </c>
      <c r="E375"/>
      <c r="H375"/>
    </row>
    <row r="376" spans="1:8" x14ac:dyDescent="0.2">
      <c r="A376" s="369" t="s">
        <v>277</v>
      </c>
      <c r="B376" s="373"/>
      <c r="C376" s="370">
        <v>9.67</v>
      </c>
      <c r="D376" s="371" t="s">
        <v>50</v>
      </c>
      <c r="E376"/>
      <c r="H376"/>
    </row>
    <row r="377" spans="1:8" x14ac:dyDescent="0.2">
      <c r="A377" s="365" t="s">
        <v>278</v>
      </c>
      <c r="B377" s="366">
        <v>0.127</v>
      </c>
      <c r="C377" s="372"/>
      <c r="D377" s="368" t="s">
        <v>32</v>
      </c>
      <c r="E377"/>
      <c r="F377"/>
      <c r="G377"/>
      <c r="H377"/>
    </row>
    <row r="378" spans="1:8" x14ac:dyDescent="0.2">
      <c r="A378" s="369" t="s">
        <v>279</v>
      </c>
      <c r="B378" s="373"/>
      <c r="C378" s="370">
        <v>8.43</v>
      </c>
      <c r="D378" s="371" t="s">
        <v>50</v>
      </c>
      <c r="E378"/>
      <c r="F378"/>
      <c r="G378"/>
      <c r="H378"/>
    </row>
    <row r="379" spans="1:8" x14ac:dyDescent="0.2">
      <c r="A379" s="365" t="s">
        <v>280</v>
      </c>
      <c r="B379" s="366">
        <v>0.11799999999999999</v>
      </c>
      <c r="C379" s="372"/>
      <c r="D379" s="368" t="s">
        <v>32</v>
      </c>
      <c r="E379"/>
      <c r="F379"/>
      <c r="G379"/>
      <c r="H379"/>
    </row>
    <row r="380" spans="1:8" x14ac:dyDescent="0.2">
      <c r="A380" s="369" t="s">
        <v>281</v>
      </c>
      <c r="B380" s="373"/>
      <c r="C380" s="370">
        <v>7.23</v>
      </c>
      <c r="D380" s="371" t="s">
        <v>50</v>
      </c>
      <c r="E380"/>
      <c r="F380"/>
      <c r="G380"/>
      <c r="H380"/>
    </row>
    <row r="381" spans="1:8" x14ac:dyDescent="0.2">
      <c r="A381" s="365" t="s">
        <v>283</v>
      </c>
      <c r="B381" s="366">
        <v>0.29099999999999998</v>
      </c>
      <c r="C381" s="372"/>
      <c r="D381" s="368" t="s">
        <v>32</v>
      </c>
      <c r="E381"/>
      <c r="F381"/>
      <c r="G381"/>
      <c r="H381"/>
    </row>
    <row r="382" spans="1:8" x14ac:dyDescent="0.2">
      <c r="A382" s="369" t="s">
        <v>284</v>
      </c>
      <c r="B382" s="373"/>
      <c r="C382" s="370">
        <v>8.57</v>
      </c>
      <c r="D382" s="371" t="s">
        <v>50</v>
      </c>
      <c r="E382"/>
      <c r="F382"/>
      <c r="G382"/>
      <c r="H382"/>
    </row>
    <row r="383" spans="1:8" x14ac:dyDescent="0.2">
      <c r="A383" s="365" t="s">
        <v>287</v>
      </c>
      <c r="B383" s="366">
        <v>0.20499999999999999</v>
      </c>
      <c r="C383" s="374"/>
      <c r="D383" s="368" t="s">
        <v>32</v>
      </c>
      <c r="E383"/>
      <c r="F383"/>
      <c r="G383"/>
      <c r="H383"/>
    </row>
    <row r="384" spans="1:8" x14ac:dyDescent="0.2">
      <c r="A384" s="369" t="s">
        <v>288</v>
      </c>
      <c r="B384" s="373"/>
      <c r="C384" s="375">
        <v>10.47</v>
      </c>
      <c r="D384" s="371" t="s">
        <v>50</v>
      </c>
      <c r="E384"/>
      <c r="F384"/>
      <c r="G384"/>
      <c r="H384"/>
    </row>
    <row r="385" spans="1:10" x14ac:dyDescent="0.2">
      <c r="A385" s="365" t="s">
        <v>289</v>
      </c>
      <c r="B385" s="366">
        <v>0.19800000000000001</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0.151</v>
      </c>
      <c r="C387" s="376"/>
      <c r="D387" s="368" t="s">
        <v>32</v>
      </c>
      <c r="E387"/>
      <c r="F387"/>
      <c r="G387"/>
      <c r="H387"/>
      <c r="J387" s="379"/>
    </row>
    <row r="388" spans="1:10" x14ac:dyDescent="0.2">
      <c r="A388" s="369" t="s">
        <v>292</v>
      </c>
      <c r="B388" s="378"/>
      <c r="C388" s="375">
        <v>8.5</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8.67</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6.7</v>
      </c>
      <c r="D392" s="371" t="s">
        <v>50</v>
      </c>
      <c r="E392"/>
      <c r="F392"/>
      <c r="G392"/>
      <c r="H392"/>
      <c r="J392" s="379"/>
    </row>
    <row r="393" spans="1:10" x14ac:dyDescent="0.2">
      <c r="A393" s="365" t="s">
        <v>297</v>
      </c>
      <c r="B393" s="377">
        <v>0.24</v>
      </c>
      <c r="C393" s="376"/>
      <c r="D393" s="368" t="s">
        <v>32</v>
      </c>
      <c r="E393"/>
      <c r="F393"/>
      <c r="G393"/>
      <c r="H393"/>
    </row>
    <row r="394" spans="1:10" x14ac:dyDescent="0.2">
      <c r="A394" s="380" t="s">
        <v>298</v>
      </c>
      <c r="B394" s="378"/>
      <c r="C394" s="381">
        <v>8.6</v>
      </c>
      <c r="D394" s="371" t="s">
        <v>50</v>
      </c>
      <c r="E394"/>
      <c r="F394"/>
      <c r="G394"/>
      <c r="H394"/>
    </row>
    <row r="395" spans="1:10" x14ac:dyDescent="0.2">
      <c r="A395" s="365" t="s">
        <v>299</v>
      </c>
      <c r="B395" s="366">
        <v>0.255</v>
      </c>
      <c r="C395" s="376"/>
      <c r="D395" s="368" t="s">
        <v>32</v>
      </c>
      <c r="E395"/>
      <c r="F395"/>
      <c r="G395"/>
      <c r="H395"/>
    </row>
    <row r="396" spans="1:10" x14ac:dyDescent="0.2">
      <c r="A396" s="369" t="s">
        <v>300</v>
      </c>
      <c r="B396" s="373"/>
      <c r="C396" s="375">
        <v>6.87</v>
      </c>
      <c r="D396" s="371" t="s">
        <v>50</v>
      </c>
      <c r="E396"/>
      <c r="F396"/>
      <c r="G396"/>
      <c r="H396"/>
    </row>
    <row r="397" spans="1:10" x14ac:dyDescent="0.2">
      <c r="A397" s="382" t="s">
        <v>301</v>
      </c>
      <c r="B397" s="377">
        <v>0.28499999999999998</v>
      </c>
      <c r="C397" s="383"/>
      <c r="D397" s="368" t="s">
        <v>32</v>
      </c>
      <c r="E397"/>
      <c r="F397"/>
      <c r="G397"/>
      <c r="H397"/>
    </row>
    <row r="398" spans="1:10" x14ac:dyDescent="0.2">
      <c r="A398" s="380" t="s">
        <v>302</v>
      </c>
      <c r="B398" s="378"/>
      <c r="C398" s="381">
        <v>8.17</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v>
      </c>
      <c r="D400" s="371" t="s">
        <v>50</v>
      </c>
      <c r="E400"/>
      <c r="F400"/>
      <c r="G400"/>
      <c r="H400"/>
    </row>
    <row r="401" spans="1:8" x14ac:dyDescent="0.2">
      <c r="A401" s="382" t="s">
        <v>305</v>
      </c>
      <c r="B401" s="377">
        <v>0.24099999999999999</v>
      </c>
      <c r="C401" s="383"/>
      <c r="D401" s="368" t="s">
        <v>32</v>
      </c>
      <c r="E401"/>
      <c r="F401"/>
      <c r="G401"/>
      <c r="H401"/>
    </row>
    <row r="402" spans="1:8" x14ac:dyDescent="0.2">
      <c r="A402" s="380" t="s">
        <v>306</v>
      </c>
      <c r="B402" s="378"/>
      <c r="C402" s="381">
        <v>5.5</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7.2</v>
      </c>
      <c r="D404" s="371" t="s">
        <v>50</v>
      </c>
      <c r="E404"/>
      <c r="F404"/>
      <c r="G404"/>
      <c r="H404"/>
    </row>
    <row r="405" spans="1:8" x14ac:dyDescent="0.2">
      <c r="A405" s="382" t="s">
        <v>309</v>
      </c>
      <c r="B405" s="377">
        <v>0.314</v>
      </c>
      <c r="C405" s="383"/>
      <c r="D405" s="368" t="s">
        <v>32</v>
      </c>
      <c r="E405"/>
      <c r="F405"/>
      <c r="G405"/>
      <c r="H405"/>
    </row>
    <row r="406" spans="1:8" x14ac:dyDescent="0.2">
      <c r="A406" s="380" t="s">
        <v>310</v>
      </c>
      <c r="B406" s="378"/>
      <c r="C406" s="381">
        <v>7.47</v>
      </c>
      <c r="D406" s="384" t="s">
        <v>50</v>
      </c>
      <c r="E406"/>
      <c r="F406"/>
      <c r="G406"/>
      <c r="H406"/>
    </row>
    <row r="407" spans="1:8" x14ac:dyDescent="0.2">
      <c r="A407"/>
    </row>
    <row r="408" spans="1:8" x14ac:dyDescent="0.2">
      <c r="A408"/>
    </row>
  </sheetData>
  <mergeCells count="2">
    <mergeCell ref="G4:I4"/>
    <mergeCell ref="D4:F4"/>
  </mergeCells>
  <phoneticPr fontId="0" type="noConversion"/>
  <dataValidations count="6">
    <dataValidation type="list" allowBlank="1" showInputMessage="1" showErrorMessage="1" prompt="click on arrow for a drop down list" sqref="A68:A72" xr:uid="{55F54767-DBA0-437C-BDA3-DF9D151C6342}">
      <formula1>$A$322:$A$326</formula1>
    </dataValidation>
    <dataValidation type="list" allowBlank="1" showInputMessage="1" showErrorMessage="1" prompt="click on arrow for a drop down list" sqref="A58:A62" xr:uid="{C8947E10-C8BE-46C8-9AD7-FEA95EAC0006}">
      <formula1>$A$298:$A$319</formula1>
    </dataValidation>
    <dataValidation type="list" allowBlank="1" showInputMessage="1" showErrorMessage="1" prompt="click on arrow for a drop down list" sqref="A48:A52" xr:uid="{166D5A92-8C74-4CA9-9F5F-71860A479315}">
      <formula1>$A281:$A$297</formula1>
    </dataValidation>
    <dataValidation type="list" allowBlank="1" showInputMessage="1" showErrorMessage="1" prompt="click on arrow for a drop down list" sqref="A78:A82" xr:uid="{E5AC08FA-B381-46B0-9C69-0C4C3226A685}">
      <formula1>$A$330:$A$372</formula1>
    </dataValidation>
    <dataValidation type="list" allowBlank="1" showInputMessage="1" showErrorMessage="1" sqref="A95:A100" xr:uid="{CEFFD442-6413-471F-9F5E-351D45D8E2E8}">
      <formula1>$A$375:$A$406</formula1>
    </dataValidation>
    <dataValidation type="list" allowBlank="1" showInputMessage="1" showErrorMessage="1" prompt="Click on arrow for a drop down list" sqref="E7:E42" xr:uid="{DB550C7F-D7C8-4114-A928-C85DA10DD8FE}">
      <formula1>$F$281:$F$335</formula1>
    </dataValidation>
  </dataValidations>
  <pageMargins left="0.7" right="0.45" top="0.75" bottom="0.75" header="0.3" footer="0.3"/>
  <pageSetup scale="80"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408"/>
  <sheetViews>
    <sheetView showGridLines="0" zoomScaleNormal="100" workbookViewId="0">
      <selection activeCell="G4" sqref="G4:I4"/>
    </sheetView>
  </sheetViews>
  <sheetFormatPr defaultRowHeight="12.75" x14ac:dyDescent="0.2"/>
  <cols>
    <col min="1" max="1" width="23.42578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'day22'!B4+1</f>
        <v>44127</v>
      </c>
      <c r="C4" s="172"/>
      <c r="D4" s="479" t="s">
        <v>53</v>
      </c>
      <c r="E4" s="479"/>
      <c r="F4" s="479"/>
      <c r="G4" s="477"/>
      <c r="H4" s="477"/>
      <c r="I4" s="478"/>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343</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350</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363</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365</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369</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44327.488727777774</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340</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341</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342</v>
      </c>
      <c r="B330" s="52">
        <v>136</v>
      </c>
      <c r="C330" s="8"/>
      <c r="D330" s="8" t="s">
        <v>7</v>
      </c>
      <c r="F330" s="50" t="s">
        <v>83</v>
      </c>
      <c r="G330" s="56">
        <v>57</v>
      </c>
      <c r="H330"/>
    </row>
    <row r="331" spans="1:8" x14ac:dyDescent="0.2">
      <c r="A331" s="51" t="s">
        <v>343</v>
      </c>
      <c r="B331" s="52">
        <v>149</v>
      </c>
      <c r="C331" s="8"/>
      <c r="D331" s="8" t="s">
        <v>7</v>
      </c>
      <c r="F331" s="50" t="s">
        <v>84</v>
      </c>
      <c r="G331" s="56">
        <v>59</v>
      </c>
      <c r="H331"/>
    </row>
    <row r="332" spans="1:8" x14ac:dyDescent="0.2">
      <c r="A332" s="51" t="s">
        <v>344</v>
      </c>
      <c r="B332" s="52">
        <v>371</v>
      </c>
      <c r="C332" s="8"/>
      <c r="D332" s="8" t="s">
        <v>7</v>
      </c>
      <c r="F332" s="50" t="s">
        <v>86</v>
      </c>
      <c r="G332" s="56">
        <v>61</v>
      </c>
      <c r="H332"/>
    </row>
    <row r="333" spans="1:8" x14ac:dyDescent="0.2">
      <c r="A333" s="51" t="s">
        <v>345</v>
      </c>
      <c r="B333" s="52">
        <v>259</v>
      </c>
      <c r="C333" s="8"/>
      <c r="D333" s="8" t="s">
        <v>7</v>
      </c>
      <c r="F333" s="50" t="s">
        <v>87</v>
      </c>
      <c r="G333" s="56">
        <v>63</v>
      </c>
      <c r="H333"/>
    </row>
    <row r="334" spans="1:8" x14ac:dyDescent="0.2">
      <c r="A334" s="51" t="s">
        <v>346</v>
      </c>
      <c r="B334" s="52">
        <v>296</v>
      </c>
      <c r="C334" s="8"/>
      <c r="D334" s="8" t="s">
        <v>7</v>
      </c>
      <c r="F334" s="50" t="s">
        <v>88</v>
      </c>
      <c r="G334" s="56">
        <v>65</v>
      </c>
      <c r="H334"/>
    </row>
    <row r="335" spans="1:8" x14ac:dyDescent="0.2">
      <c r="A335" s="51" t="s">
        <v>347</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348</v>
      </c>
      <c r="B341" s="52">
        <v>25</v>
      </c>
      <c r="C341" s="8"/>
      <c r="D341" s="8" t="s">
        <v>7</v>
      </c>
      <c r="H341"/>
    </row>
    <row r="342" spans="1:8" x14ac:dyDescent="0.2">
      <c r="A342" s="51" t="s">
        <v>349</v>
      </c>
      <c r="B342" s="52">
        <v>88</v>
      </c>
      <c r="C342" s="8"/>
      <c r="D342" s="8" t="s">
        <v>7</v>
      </c>
      <c r="H342"/>
    </row>
    <row r="343" spans="1:8" x14ac:dyDescent="0.2">
      <c r="A343" s="51" t="s">
        <v>350</v>
      </c>
      <c r="B343" s="52">
        <v>58</v>
      </c>
      <c r="C343" s="8"/>
      <c r="D343" s="8" t="s">
        <v>7</v>
      </c>
      <c r="H343"/>
    </row>
    <row r="344" spans="1:8" x14ac:dyDescent="0.2">
      <c r="A344" s="51" t="s">
        <v>85</v>
      </c>
      <c r="B344" s="52">
        <v>15</v>
      </c>
      <c r="C344" s="8"/>
      <c r="D344" s="8" t="s">
        <v>7</v>
      </c>
      <c r="H344"/>
    </row>
    <row r="345" spans="1:8" x14ac:dyDescent="0.2">
      <c r="A345" s="51" t="s">
        <v>351</v>
      </c>
      <c r="B345" s="52">
        <v>9</v>
      </c>
      <c r="C345" s="8"/>
      <c r="D345" s="8" t="s">
        <v>7</v>
      </c>
      <c r="H345"/>
    </row>
    <row r="346" spans="1:8" x14ac:dyDescent="0.2">
      <c r="A346" s="51" t="s">
        <v>352</v>
      </c>
      <c r="B346" s="52">
        <v>14</v>
      </c>
      <c r="C346" s="8"/>
      <c r="D346" s="8" t="s">
        <v>7</v>
      </c>
      <c r="H346"/>
    </row>
    <row r="347" spans="1:8" x14ac:dyDescent="0.2">
      <c r="A347" s="51" t="s">
        <v>353</v>
      </c>
      <c r="B347" s="52">
        <v>19</v>
      </c>
      <c r="C347" s="8"/>
      <c r="D347" s="8" t="s">
        <v>7</v>
      </c>
      <c r="H347"/>
    </row>
    <row r="348" spans="1:8" x14ac:dyDescent="0.2">
      <c r="A348" s="51" t="s">
        <v>152</v>
      </c>
      <c r="B348" s="52">
        <v>22</v>
      </c>
      <c r="C348" s="8"/>
      <c r="D348" s="8" t="s">
        <v>7</v>
      </c>
      <c r="H348"/>
    </row>
    <row r="349" spans="1:8" x14ac:dyDescent="0.2">
      <c r="A349" s="51" t="s">
        <v>354</v>
      </c>
      <c r="B349" s="52">
        <v>30</v>
      </c>
      <c r="C349" s="8"/>
      <c r="D349" s="8" t="s">
        <v>7</v>
      </c>
      <c r="H349"/>
    </row>
    <row r="350" spans="1:8" x14ac:dyDescent="0.2">
      <c r="A350" s="51" t="s">
        <v>355</v>
      </c>
      <c r="B350" s="52">
        <v>4</v>
      </c>
      <c r="C350" s="8"/>
      <c r="D350" s="8" t="s">
        <v>7</v>
      </c>
      <c r="H350"/>
    </row>
    <row r="351" spans="1:8" x14ac:dyDescent="0.2">
      <c r="A351" s="51" t="s">
        <v>356</v>
      </c>
      <c r="B351" s="52">
        <v>5</v>
      </c>
      <c r="C351" s="8"/>
      <c r="D351" s="8" t="s">
        <v>7</v>
      </c>
      <c r="H351"/>
    </row>
    <row r="352" spans="1:8" x14ac:dyDescent="0.2">
      <c r="A352" s="51" t="s">
        <v>357</v>
      </c>
      <c r="B352" s="52">
        <v>3</v>
      </c>
      <c r="C352" s="8"/>
      <c r="D352" s="8" t="s">
        <v>7</v>
      </c>
      <c r="H352"/>
    </row>
    <row r="353" spans="1:8" x14ac:dyDescent="0.2">
      <c r="A353" s="51" t="s">
        <v>358</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359</v>
      </c>
      <c r="B356" s="52">
        <v>12</v>
      </c>
      <c r="D356" s="8" t="s">
        <v>7</v>
      </c>
      <c r="H356"/>
    </row>
    <row r="357" spans="1:8" x14ac:dyDescent="0.2">
      <c r="A357" s="51" t="s">
        <v>360</v>
      </c>
      <c r="B357" s="52">
        <v>73</v>
      </c>
      <c r="D357" s="8" t="s">
        <v>7</v>
      </c>
      <c r="H357"/>
    </row>
    <row r="358" spans="1:8" x14ac:dyDescent="0.2">
      <c r="A358" s="51" t="s">
        <v>361</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362</v>
      </c>
      <c r="B362" s="52">
        <v>17</v>
      </c>
      <c r="C362" s="8"/>
      <c r="D362" s="8" t="s">
        <v>7</v>
      </c>
      <c r="H362"/>
    </row>
    <row r="363" spans="1:8" x14ac:dyDescent="0.2">
      <c r="A363" s="51" t="s">
        <v>363</v>
      </c>
      <c r="B363" s="52">
        <v>13</v>
      </c>
      <c r="C363" s="8"/>
      <c r="D363" s="8" t="s">
        <v>7</v>
      </c>
      <c r="H363"/>
    </row>
    <row r="364" spans="1:8" x14ac:dyDescent="0.2">
      <c r="A364" s="51" t="s">
        <v>364</v>
      </c>
      <c r="B364" s="52">
        <v>24</v>
      </c>
      <c r="C364" s="232"/>
      <c r="D364" s="8" t="s">
        <v>7</v>
      </c>
      <c r="H364"/>
    </row>
    <row r="365" spans="1:8" x14ac:dyDescent="0.2">
      <c r="A365" s="51" t="s">
        <v>365</v>
      </c>
      <c r="B365" s="52">
        <v>123</v>
      </c>
      <c r="C365" s="232"/>
      <c r="D365" s="8" t="s">
        <v>7</v>
      </c>
      <c r="H365"/>
    </row>
    <row r="366" spans="1:8" x14ac:dyDescent="0.2">
      <c r="A366" s="51" t="s">
        <v>366</v>
      </c>
      <c r="B366" s="52">
        <v>40</v>
      </c>
      <c r="C366" s="232"/>
      <c r="D366" s="8" t="s">
        <v>7</v>
      </c>
      <c r="H366"/>
    </row>
    <row r="367" spans="1:8" x14ac:dyDescent="0.2">
      <c r="A367" s="51" t="s">
        <v>90</v>
      </c>
      <c r="B367" s="52">
        <v>77</v>
      </c>
      <c r="C367" s="232"/>
      <c r="D367" s="8" t="s">
        <v>7</v>
      </c>
      <c r="H367"/>
    </row>
    <row r="368" spans="1:8" x14ac:dyDescent="0.2">
      <c r="A368" s="51" t="s">
        <v>367</v>
      </c>
      <c r="B368" s="52">
        <v>80</v>
      </c>
      <c r="C368" s="232"/>
      <c r="D368" s="8" t="s">
        <v>7</v>
      </c>
      <c r="H368"/>
    </row>
    <row r="369" spans="1:8" x14ac:dyDescent="0.2">
      <c r="A369" s="51" t="s">
        <v>368</v>
      </c>
      <c r="B369" s="52">
        <v>80</v>
      </c>
      <c r="C369" s="232"/>
      <c r="D369" s="8" t="s">
        <v>7</v>
      </c>
      <c r="H369"/>
    </row>
    <row r="370" spans="1:8" x14ac:dyDescent="0.2">
      <c r="A370" s="51" t="s">
        <v>156</v>
      </c>
      <c r="B370" s="52">
        <v>15</v>
      </c>
      <c r="C370" s="232"/>
      <c r="D370" s="8" t="s">
        <v>7</v>
      </c>
      <c r="H370"/>
    </row>
    <row r="371" spans="1:8" x14ac:dyDescent="0.2">
      <c r="A371" s="51" t="s">
        <v>369</v>
      </c>
      <c r="B371" s="52">
        <v>937</v>
      </c>
      <c r="C371" s="232"/>
      <c r="D371" s="8" t="s">
        <v>64</v>
      </c>
      <c r="H371"/>
    </row>
    <row r="372" spans="1:8" x14ac:dyDescent="0.2">
      <c r="A372" s="51" t="s">
        <v>370</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0.161</v>
      </c>
      <c r="C375" s="367"/>
      <c r="D375" s="368" t="s">
        <v>32</v>
      </c>
      <c r="E375"/>
      <c r="H375"/>
    </row>
    <row r="376" spans="1:8" x14ac:dyDescent="0.2">
      <c r="A376" s="369" t="s">
        <v>277</v>
      </c>
      <c r="B376" s="373"/>
      <c r="C376" s="370">
        <v>9.67</v>
      </c>
      <c r="D376" s="371" t="s">
        <v>50</v>
      </c>
      <c r="E376"/>
      <c r="H376"/>
    </row>
    <row r="377" spans="1:8" x14ac:dyDescent="0.2">
      <c r="A377" s="365" t="s">
        <v>278</v>
      </c>
      <c r="B377" s="366">
        <v>0.127</v>
      </c>
      <c r="C377" s="372"/>
      <c r="D377" s="368" t="s">
        <v>32</v>
      </c>
      <c r="E377"/>
      <c r="F377"/>
      <c r="G377"/>
      <c r="H377"/>
    </row>
    <row r="378" spans="1:8" x14ac:dyDescent="0.2">
      <c r="A378" s="369" t="s">
        <v>279</v>
      </c>
      <c r="B378" s="373"/>
      <c r="C378" s="370">
        <v>8.43</v>
      </c>
      <c r="D378" s="371" t="s">
        <v>50</v>
      </c>
      <c r="E378"/>
      <c r="F378"/>
      <c r="G378"/>
      <c r="H378"/>
    </row>
    <row r="379" spans="1:8" x14ac:dyDescent="0.2">
      <c r="A379" s="365" t="s">
        <v>280</v>
      </c>
      <c r="B379" s="366">
        <v>0.11799999999999999</v>
      </c>
      <c r="C379" s="372"/>
      <c r="D379" s="368" t="s">
        <v>32</v>
      </c>
      <c r="E379"/>
      <c r="F379"/>
      <c r="G379"/>
      <c r="H379"/>
    </row>
    <row r="380" spans="1:8" x14ac:dyDescent="0.2">
      <c r="A380" s="369" t="s">
        <v>281</v>
      </c>
      <c r="B380" s="373"/>
      <c r="C380" s="370">
        <v>7.23</v>
      </c>
      <c r="D380" s="371" t="s">
        <v>50</v>
      </c>
      <c r="E380"/>
      <c r="F380"/>
      <c r="G380"/>
      <c r="H380"/>
    </row>
    <row r="381" spans="1:8" x14ac:dyDescent="0.2">
      <c r="A381" s="365" t="s">
        <v>283</v>
      </c>
      <c r="B381" s="366">
        <v>0.29099999999999998</v>
      </c>
      <c r="C381" s="372"/>
      <c r="D381" s="368" t="s">
        <v>32</v>
      </c>
      <c r="E381"/>
      <c r="F381"/>
      <c r="G381"/>
      <c r="H381"/>
    </row>
    <row r="382" spans="1:8" x14ac:dyDescent="0.2">
      <c r="A382" s="369" t="s">
        <v>284</v>
      </c>
      <c r="B382" s="373"/>
      <c r="C382" s="370">
        <v>8.57</v>
      </c>
      <c r="D382" s="371" t="s">
        <v>50</v>
      </c>
      <c r="E382"/>
      <c r="F382"/>
      <c r="G382"/>
      <c r="H382"/>
    </row>
    <row r="383" spans="1:8" x14ac:dyDescent="0.2">
      <c r="A383" s="365" t="s">
        <v>287</v>
      </c>
      <c r="B383" s="366">
        <v>0.20499999999999999</v>
      </c>
      <c r="C383" s="374"/>
      <c r="D383" s="368" t="s">
        <v>32</v>
      </c>
      <c r="E383"/>
      <c r="F383"/>
      <c r="G383"/>
      <c r="H383"/>
    </row>
    <row r="384" spans="1:8" x14ac:dyDescent="0.2">
      <c r="A384" s="369" t="s">
        <v>288</v>
      </c>
      <c r="B384" s="373"/>
      <c r="C384" s="375">
        <v>10.47</v>
      </c>
      <c r="D384" s="371" t="s">
        <v>50</v>
      </c>
      <c r="E384"/>
      <c r="F384"/>
      <c r="G384"/>
      <c r="H384"/>
    </row>
    <row r="385" spans="1:10" x14ac:dyDescent="0.2">
      <c r="A385" s="365" t="s">
        <v>289</v>
      </c>
      <c r="B385" s="366">
        <v>0.19800000000000001</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0.151</v>
      </c>
      <c r="C387" s="376"/>
      <c r="D387" s="368" t="s">
        <v>32</v>
      </c>
      <c r="E387"/>
      <c r="F387"/>
      <c r="G387"/>
      <c r="H387"/>
      <c r="J387" s="379"/>
    </row>
    <row r="388" spans="1:10" x14ac:dyDescent="0.2">
      <c r="A388" s="369" t="s">
        <v>292</v>
      </c>
      <c r="B388" s="378"/>
      <c r="C388" s="375">
        <v>8.5</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8.67</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6.7</v>
      </c>
      <c r="D392" s="371" t="s">
        <v>50</v>
      </c>
      <c r="E392"/>
      <c r="F392"/>
      <c r="G392"/>
      <c r="H392"/>
      <c r="J392" s="379"/>
    </row>
    <row r="393" spans="1:10" x14ac:dyDescent="0.2">
      <c r="A393" s="365" t="s">
        <v>297</v>
      </c>
      <c r="B393" s="377">
        <v>0.24</v>
      </c>
      <c r="C393" s="376"/>
      <c r="D393" s="368" t="s">
        <v>32</v>
      </c>
      <c r="E393"/>
      <c r="F393"/>
      <c r="G393"/>
      <c r="H393"/>
    </row>
    <row r="394" spans="1:10" x14ac:dyDescent="0.2">
      <c r="A394" s="380" t="s">
        <v>298</v>
      </c>
      <c r="B394" s="378"/>
      <c r="C394" s="381">
        <v>8.6</v>
      </c>
      <c r="D394" s="371" t="s">
        <v>50</v>
      </c>
      <c r="E394"/>
      <c r="F394"/>
      <c r="G394"/>
      <c r="H394"/>
    </row>
    <row r="395" spans="1:10" x14ac:dyDescent="0.2">
      <c r="A395" s="365" t="s">
        <v>299</v>
      </c>
      <c r="B395" s="366">
        <v>0.255</v>
      </c>
      <c r="C395" s="376"/>
      <c r="D395" s="368" t="s">
        <v>32</v>
      </c>
      <c r="E395"/>
      <c r="F395"/>
      <c r="G395"/>
      <c r="H395"/>
    </row>
    <row r="396" spans="1:10" x14ac:dyDescent="0.2">
      <c r="A396" s="369" t="s">
        <v>300</v>
      </c>
      <c r="B396" s="373"/>
      <c r="C396" s="375">
        <v>6.87</v>
      </c>
      <c r="D396" s="371" t="s">
        <v>50</v>
      </c>
      <c r="E396"/>
      <c r="F396"/>
      <c r="G396"/>
      <c r="H396"/>
    </row>
    <row r="397" spans="1:10" x14ac:dyDescent="0.2">
      <c r="A397" s="382" t="s">
        <v>301</v>
      </c>
      <c r="B397" s="377">
        <v>0.28499999999999998</v>
      </c>
      <c r="C397" s="383"/>
      <c r="D397" s="368" t="s">
        <v>32</v>
      </c>
      <c r="E397"/>
      <c r="F397"/>
      <c r="G397"/>
      <c r="H397"/>
    </row>
    <row r="398" spans="1:10" x14ac:dyDescent="0.2">
      <c r="A398" s="380" t="s">
        <v>302</v>
      </c>
      <c r="B398" s="378"/>
      <c r="C398" s="381">
        <v>8.17</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v>
      </c>
      <c r="D400" s="371" t="s">
        <v>50</v>
      </c>
      <c r="E400"/>
      <c r="F400"/>
      <c r="G400"/>
      <c r="H400"/>
    </row>
    <row r="401" spans="1:8" x14ac:dyDescent="0.2">
      <c r="A401" s="382" t="s">
        <v>305</v>
      </c>
      <c r="B401" s="377">
        <v>0.24099999999999999</v>
      </c>
      <c r="C401" s="383"/>
      <c r="D401" s="368" t="s">
        <v>32</v>
      </c>
      <c r="E401"/>
      <c r="F401"/>
      <c r="G401"/>
      <c r="H401"/>
    </row>
    <row r="402" spans="1:8" x14ac:dyDescent="0.2">
      <c r="A402" s="380" t="s">
        <v>306</v>
      </c>
      <c r="B402" s="378"/>
      <c r="C402" s="381">
        <v>5.5</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7.2</v>
      </c>
      <c r="D404" s="371" t="s">
        <v>50</v>
      </c>
      <c r="E404"/>
      <c r="F404"/>
      <c r="G404"/>
      <c r="H404"/>
    </row>
    <row r="405" spans="1:8" x14ac:dyDescent="0.2">
      <c r="A405" s="382" t="s">
        <v>309</v>
      </c>
      <c r="B405" s="377">
        <v>0.314</v>
      </c>
      <c r="C405" s="383"/>
      <c r="D405" s="368" t="s">
        <v>32</v>
      </c>
      <c r="E405"/>
      <c r="F405"/>
      <c r="G405"/>
      <c r="H405"/>
    </row>
    <row r="406" spans="1:8" x14ac:dyDescent="0.2">
      <c r="A406" s="380" t="s">
        <v>310</v>
      </c>
      <c r="B406" s="378"/>
      <c r="C406" s="381">
        <v>7.47</v>
      </c>
      <c r="D406" s="384" t="s">
        <v>50</v>
      </c>
      <c r="E406"/>
      <c r="F406"/>
      <c r="G406"/>
      <c r="H406"/>
    </row>
    <row r="407" spans="1:8" x14ac:dyDescent="0.2">
      <c r="A407"/>
    </row>
    <row r="408" spans="1:8" x14ac:dyDescent="0.2">
      <c r="A408"/>
    </row>
  </sheetData>
  <mergeCells count="2">
    <mergeCell ref="G4:I4"/>
    <mergeCell ref="D4:F4"/>
  </mergeCells>
  <phoneticPr fontId="0" type="noConversion"/>
  <dataValidations count="6">
    <dataValidation type="list" allowBlank="1" showInputMessage="1" showErrorMessage="1" prompt="click on arrow for a drop down list" sqref="A68:A72" xr:uid="{CAFBAC1F-7FDD-41E4-BA23-7B9CE1D9158B}">
      <formula1>$A$322:$A$326</formula1>
    </dataValidation>
    <dataValidation type="list" allowBlank="1" showInputMessage="1" showErrorMessage="1" prompt="click on arrow for a drop down list" sqref="A58:A62" xr:uid="{A612D1A0-CCCB-44E0-A7CF-EA8FD4D74AA6}">
      <formula1>$A$298:$A$319</formula1>
    </dataValidation>
    <dataValidation type="list" allowBlank="1" showInputMessage="1" showErrorMessage="1" prompt="click on arrow for a drop down list" sqref="A48:A52" xr:uid="{CF25225F-BCC9-4B54-86C2-1D868C1AB976}">
      <formula1>$A281:$A$297</formula1>
    </dataValidation>
    <dataValidation type="list" allowBlank="1" showInputMessage="1" showErrorMessage="1" prompt="click on arrow for a drop down list" sqref="A78:A82" xr:uid="{FCF390CD-2D95-498C-A2A2-B4DBBB803DFF}">
      <formula1>$A$330:$A$372</formula1>
    </dataValidation>
    <dataValidation type="list" allowBlank="1" showInputMessage="1" showErrorMessage="1" sqref="A95:A100" xr:uid="{E1F42841-533C-4FD2-A554-D969C1100C49}">
      <formula1>$A$375:$A$406</formula1>
    </dataValidation>
    <dataValidation type="list" allowBlank="1" showInputMessage="1" showErrorMessage="1" prompt="Click on arrow for a drop down list" sqref="E7:E42" xr:uid="{4304784A-912E-47D3-ACA1-698D016C87D1}">
      <formula1>$F$281:$F$335</formula1>
    </dataValidation>
  </dataValidations>
  <pageMargins left="0.7" right="0.45" top="0.75" bottom="0.75" header="0.3" footer="0.3"/>
  <pageSetup scale="80" orientation="portrait"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408"/>
  <sheetViews>
    <sheetView showGridLines="0" workbookViewId="0">
      <selection activeCell="G4" sqref="G4:I4"/>
    </sheetView>
  </sheetViews>
  <sheetFormatPr defaultRowHeight="12.75" x14ac:dyDescent="0.2"/>
  <cols>
    <col min="1" max="1" width="23.285156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4.8554687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'day23'!B4+1</f>
        <v>44128</v>
      </c>
      <c r="C4" s="172"/>
      <c r="D4" s="479" t="s">
        <v>53</v>
      </c>
      <c r="E4" s="479"/>
      <c r="F4" s="479"/>
      <c r="G4" s="477"/>
      <c r="H4" s="477"/>
      <c r="I4" s="478"/>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t="s">
        <v>371</v>
      </c>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343</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350</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363</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365</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369</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44327.488727777774</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340</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341</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342</v>
      </c>
      <c r="B330" s="52">
        <v>136</v>
      </c>
      <c r="C330" s="8"/>
      <c r="D330" s="8" t="s">
        <v>7</v>
      </c>
      <c r="F330" s="50" t="s">
        <v>83</v>
      </c>
      <c r="G330" s="56">
        <v>57</v>
      </c>
      <c r="H330"/>
    </row>
    <row r="331" spans="1:8" x14ac:dyDescent="0.2">
      <c r="A331" s="51" t="s">
        <v>343</v>
      </c>
      <c r="B331" s="52">
        <v>149</v>
      </c>
      <c r="C331" s="8"/>
      <c r="D331" s="8" t="s">
        <v>7</v>
      </c>
      <c r="F331" s="50" t="s">
        <v>84</v>
      </c>
      <c r="G331" s="56">
        <v>59</v>
      </c>
      <c r="H331"/>
    </row>
    <row r="332" spans="1:8" x14ac:dyDescent="0.2">
      <c r="A332" s="51" t="s">
        <v>344</v>
      </c>
      <c r="B332" s="52">
        <v>371</v>
      </c>
      <c r="C332" s="8"/>
      <c r="D332" s="8" t="s">
        <v>7</v>
      </c>
      <c r="F332" s="50" t="s">
        <v>86</v>
      </c>
      <c r="G332" s="56">
        <v>61</v>
      </c>
      <c r="H332"/>
    </row>
    <row r="333" spans="1:8" x14ac:dyDescent="0.2">
      <c r="A333" s="51" t="s">
        <v>345</v>
      </c>
      <c r="B333" s="52">
        <v>259</v>
      </c>
      <c r="C333" s="8"/>
      <c r="D333" s="8" t="s">
        <v>7</v>
      </c>
      <c r="F333" s="50" t="s">
        <v>87</v>
      </c>
      <c r="G333" s="56">
        <v>63</v>
      </c>
      <c r="H333"/>
    </row>
    <row r="334" spans="1:8" x14ac:dyDescent="0.2">
      <c r="A334" s="51" t="s">
        <v>346</v>
      </c>
      <c r="B334" s="52">
        <v>296</v>
      </c>
      <c r="C334" s="8"/>
      <c r="D334" s="8" t="s">
        <v>7</v>
      </c>
      <c r="F334" s="50" t="s">
        <v>88</v>
      </c>
      <c r="G334" s="56">
        <v>65</v>
      </c>
      <c r="H334"/>
    </row>
    <row r="335" spans="1:8" x14ac:dyDescent="0.2">
      <c r="A335" s="51" t="s">
        <v>347</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348</v>
      </c>
      <c r="B341" s="52">
        <v>25</v>
      </c>
      <c r="C341" s="8"/>
      <c r="D341" s="8" t="s">
        <v>7</v>
      </c>
      <c r="H341"/>
    </row>
    <row r="342" spans="1:8" x14ac:dyDescent="0.2">
      <c r="A342" s="51" t="s">
        <v>349</v>
      </c>
      <c r="B342" s="52">
        <v>88</v>
      </c>
      <c r="C342" s="8"/>
      <c r="D342" s="8" t="s">
        <v>7</v>
      </c>
      <c r="H342"/>
    </row>
    <row r="343" spans="1:8" x14ac:dyDescent="0.2">
      <c r="A343" s="51" t="s">
        <v>350</v>
      </c>
      <c r="B343" s="52">
        <v>58</v>
      </c>
      <c r="C343" s="8"/>
      <c r="D343" s="8" t="s">
        <v>7</v>
      </c>
      <c r="H343"/>
    </row>
    <row r="344" spans="1:8" x14ac:dyDescent="0.2">
      <c r="A344" s="51" t="s">
        <v>85</v>
      </c>
      <c r="B344" s="52">
        <v>15</v>
      </c>
      <c r="C344" s="8"/>
      <c r="D344" s="8" t="s">
        <v>7</v>
      </c>
      <c r="H344"/>
    </row>
    <row r="345" spans="1:8" x14ac:dyDescent="0.2">
      <c r="A345" s="51" t="s">
        <v>351</v>
      </c>
      <c r="B345" s="52">
        <v>9</v>
      </c>
      <c r="C345" s="8"/>
      <c r="D345" s="8" t="s">
        <v>7</v>
      </c>
      <c r="H345"/>
    </row>
    <row r="346" spans="1:8" x14ac:dyDescent="0.2">
      <c r="A346" s="51" t="s">
        <v>352</v>
      </c>
      <c r="B346" s="52">
        <v>14</v>
      </c>
      <c r="C346" s="8"/>
      <c r="D346" s="8" t="s">
        <v>7</v>
      </c>
      <c r="H346"/>
    </row>
    <row r="347" spans="1:8" x14ac:dyDescent="0.2">
      <c r="A347" s="51" t="s">
        <v>353</v>
      </c>
      <c r="B347" s="52">
        <v>19</v>
      </c>
      <c r="C347" s="8"/>
      <c r="D347" s="8" t="s">
        <v>7</v>
      </c>
      <c r="H347"/>
    </row>
    <row r="348" spans="1:8" x14ac:dyDescent="0.2">
      <c r="A348" s="51" t="s">
        <v>152</v>
      </c>
      <c r="B348" s="52">
        <v>22</v>
      </c>
      <c r="C348" s="8"/>
      <c r="D348" s="8" t="s">
        <v>7</v>
      </c>
      <c r="H348"/>
    </row>
    <row r="349" spans="1:8" x14ac:dyDescent="0.2">
      <c r="A349" s="51" t="s">
        <v>354</v>
      </c>
      <c r="B349" s="52">
        <v>30</v>
      </c>
      <c r="C349" s="8"/>
      <c r="D349" s="8" t="s">
        <v>7</v>
      </c>
      <c r="H349"/>
    </row>
    <row r="350" spans="1:8" x14ac:dyDescent="0.2">
      <c r="A350" s="51" t="s">
        <v>355</v>
      </c>
      <c r="B350" s="52">
        <v>4</v>
      </c>
      <c r="C350" s="8"/>
      <c r="D350" s="8" t="s">
        <v>7</v>
      </c>
      <c r="H350"/>
    </row>
    <row r="351" spans="1:8" x14ac:dyDescent="0.2">
      <c r="A351" s="51" t="s">
        <v>356</v>
      </c>
      <c r="B351" s="52">
        <v>5</v>
      </c>
      <c r="C351" s="8"/>
      <c r="D351" s="8" t="s">
        <v>7</v>
      </c>
      <c r="H351"/>
    </row>
    <row r="352" spans="1:8" x14ac:dyDescent="0.2">
      <c r="A352" s="51" t="s">
        <v>357</v>
      </c>
      <c r="B352" s="52">
        <v>3</v>
      </c>
      <c r="C352" s="8"/>
      <c r="D352" s="8" t="s">
        <v>7</v>
      </c>
      <c r="H352"/>
    </row>
    <row r="353" spans="1:8" x14ac:dyDescent="0.2">
      <c r="A353" s="51" t="s">
        <v>358</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359</v>
      </c>
      <c r="B356" s="52">
        <v>12</v>
      </c>
      <c r="D356" s="8" t="s">
        <v>7</v>
      </c>
      <c r="H356"/>
    </row>
    <row r="357" spans="1:8" x14ac:dyDescent="0.2">
      <c r="A357" s="51" t="s">
        <v>360</v>
      </c>
      <c r="B357" s="52">
        <v>73</v>
      </c>
      <c r="D357" s="8" t="s">
        <v>7</v>
      </c>
      <c r="H357"/>
    </row>
    <row r="358" spans="1:8" x14ac:dyDescent="0.2">
      <c r="A358" s="51" t="s">
        <v>361</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362</v>
      </c>
      <c r="B362" s="52">
        <v>17</v>
      </c>
      <c r="C362" s="8"/>
      <c r="D362" s="8" t="s">
        <v>7</v>
      </c>
      <c r="H362"/>
    </row>
    <row r="363" spans="1:8" x14ac:dyDescent="0.2">
      <c r="A363" s="51" t="s">
        <v>363</v>
      </c>
      <c r="B363" s="52">
        <v>13</v>
      </c>
      <c r="C363" s="8"/>
      <c r="D363" s="8" t="s">
        <v>7</v>
      </c>
      <c r="H363"/>
    </row>
    <row r="364" spans="1:8" x14ac:dyDescent="0.2">
      <c r="A364" s="51" t="s">
        <v>364</v>
      </c>
      <c r="B364" s="52">
        <v>24</v>
      </c>
      <c r="C364" s="232"/>
      <c r="D364" s="8" t="s">
        <v>7</v>
      </c>
      <c r="H364"/>
    </row>
    <row r="365" spans="1:8" x14ac:dyDescent="0.2">
      <c r="A365" s="51" t="s">
        <v>365</v>
      </c>
      <c r="B365" s="52">
        <v>123</v>
      </c>
      <c r="C365" s="232"/>
      <c r="D365" s="8" t="s">
        <v>7</v>
      </c>
      <c r="H365"/>
    </row>
    <row r="366" spans="1:8" x14ac:dyDescent="0.2">
      <c r="A366" s="51" t="s">
        <v>366</v>
      </c>
      <c r="B366" s="52">
        <v>40</v>
      </c>
      <c r="C366" s="232"/>
      <c r="D366" s="8" t="s">
        <v>7</v>
      </c>
      <c r="H366"/>
    </row>
    <row r="367" spans="1:8" x14ac:dyDescent="0.2">
      <c r="A367" s="51" t="s">
        <v>90</v>
      </c>
      <c r="B367" s="52">
        <v>77</v>
      </c>
      <c r="C367" s="232"/>
      <c r="D367" s="8" t="s">
        <v>7</v>
      </c>
      <c r="H367"/>
    </row>
    <row r="368" spans="1:8" x14ac:dyDescent="0.2">
      <c r="A368" s="51" t="s">
        <v>367</v>
      </c>
      <c r="B368" s="52">
        <v>80</v>
      </c>
      <c r="C368" s="232"/>
      <c r="D368" s="8" t="s">
        <v>7</v>
      </c>
      <c r="H368"/>
    </row>
    <row r="369" spans="1:8" x14ac:dyDescent="0.2">
      <c r="A369" s="51" t="s">
        <v>368</v>
      </c>
      <c r="B369" s="52">
        <v>80</v>
      </c>
      <c r="C369" s="232"/>
      <c r="D369" s="8" t="s">
        <v>7</v>
      </c>
      <c r="H369"/>
    </row>
    <row r="370" spans="1:8" x14ac:dyDescent="0.2">
      <c r="A370" s="51" t="s">
        <v>156</v>
      </c>
      <c r="B370" s="52">
        <v>15</v>
      </c>
      <c r="C370" s="232"/>
      <c r="D370" s="8" t="s">
        <v>7</v>
      </c>
      <c r="H370"/>
    </row>
    <row r="371" spans="1:8" x14ac:dyDescent="0.2">
      <c r="A371" s="51" t="s">
        <v>369</v>
      </c>
      <c r="B371" s="52">
        <v>937</v>
      </c>
      <c r="C371" s="232"/>
      <c r="D371" s="8" t="s">
        <v>64</v>
      </c>
      <c r="H371"/>
    </row>
    <row r="372" spans="1:8" x14ac:dyDescent="0.2">
      <c r="A372" s="51" t="s">
        <v>370</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0.161</v>
      </c>
      <c r="C375" s="367"/>
      <c r="D375" s="368" t="s">
        <v>32</v>
      </c>
      <c r="E375"/>
      <c r="H375"/>
    </row>
    <row r="376" spans="1:8" x14ac:dyDescent="0.2">
      <c r="A376" s="369" t="s">
        <v>277</v>
      </c>
      <c r="B376" s="373"/>
      <c r="C376" s="370">
        <v>9.67</v>
      </c>
      <c r="D376" s="371" t="s">
        <v>50</v>
      </c>
      <c r="E376"/>
      <c r="H376"/>
    </row>
    <row r="377" spans="1:8" x14ac:dyDescent="0.2">
      <c r="A377" s="365" t="s">
        <v>278</v>
      </c>
      <c r="B377" s="366">
        <v>0.127</v>
      </c>
      <c r="C377" s="372"/>
      <c r="D377" s="368" t="s">
        <v>32</v>
      </c>
      <c r="E377"/>
      <c r="F377"/>
      <c r="G377"/>
      <c r="H377"/>
    </row>
    <row r="378" spans="1:8" x14ac:dyDescent="0.2">
      <c r="A378" s="369" t="s">
        <v>279</v>
      </c>
      <c r="B378" s="373"/>
      <c r="C378" s="370">
        <v>8.43</v>
      </c>
      <c r="D378" s="371" t="s">
        <v>50</v>
      </c>
      <c r="E378"/>
      <c r="F378"/>
      <c r="G378"/>
      <c r="H378"/>
    </row>
    <row r="379" spans="1:8" x14ac:dyDescent="0.2">
      <c r="A379" s="365" t="s">
        <v>280</v>
      </c>
      <c r="B379" s="366">
        <v>0.11799999999999999</v>
      </c>
      <c r="C379" s="372"/>
      <c r="D379" s="368" t="s">
        <v>32</v>
      </c>
      <c r="E379"/>
      <c r="F379"/>
      <c r="G379"/>
      <c r="H379"/>
    </row>
    <row r="380" spans="1:8" x14ac:dyDescent="0.2">
      <c r="A380" s="369" t="s">
        <v>281</v>
      </c>
      <c r="B380" s="373"/>
      <c r="C380" s="370">
        <v>7.23</v>
      </c>
      <c r="D380" s="371" t="s">
        <v>50</v>
      </c>
      <c r="E380"/>
      <c r="F380"/>
      <c r="G380"/>
      <c r="H380"/>
    </row>
    <row r="381" spans="1:8" x14ac:dyDescent="0.2">
      <c r="A381" s="365" t="s">
        <v>283</v>
      </c>
      <c r="B381" s="366">
        <v>0.29099999999999998</v>
      </c>
      <c r="C381" s="372"/>
      <c r="D381" s="368" t="s">
        <v>32</v>
      </c>
      <c r="E381"/>
      <c r="F381"/>
      <c r="G381"/>
      <c r="H381"/>
    </row>
    <row r="382" spans="1:8" x14ac:dyDescent="0.2">
      <c r="A382" s="369" t="s">
        <v>284</v>
      </c>
      <c r="B382" s="373"/>
      <c r="C382" s="370">
        <v>8.57</v>
      </c>
      <c r="D382" s="371" t="s">
        <v>50</v>
      </c>
      <c r="E382"/>
      <c r="F382"/>
      <c r="G382"/>
      <c r="H382"/>
    </row>
    <row r="383" spans="1:8" x14ac:dyDescent="0.2">
      <c r="A383" s="365" t="s">
        <v>287</v>
      </c>
      <c r="B383" s="366">
        <v>0.20499999999999999</v>
      </c>
      <c r="C383" s="374"/>
      <c r="D383" s="368" t="s">
        <v>32</v>
      </c>
      <c r="E383"/>
      <c r="F383"/>
      <c r="G383"/>
      <c r="H383"/>
    </row>
    <row r="384" spans="1:8" x14ac:dyDescent="0.2">
      <c r="A384" s="369" t="s">
        <v>288</v>
      </c>
      <c r="B384" s="373"/>
      <c r="C384" s="375">
        <v>10.47</v>
      </c>
      <c r="D384" s="371" t="s">
        <v>50</v>
      </c>
      <c r="E384"/>
      <c r="F384"/>
      <c r="G384"/>
      <c r="H384"/>
    </row>
    <row r="385" spans="1:10" x14ac:dyDescent="0.2">
      <c r="A385" s="365" t="s">
        <v>289</v>
      </c>
      <c r="B385" s="366">
        <v>0.19800000000000001</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0.151</v>
      </c>
      <c r="C387" s="376"/>
      <c r="D387" s="368" t="s">
        <v>32</v>
      </c>
      <c r="E387"/>
      <c r="F387"/>
      <c r="G387"/>
      <c r="H387"/>
      <c r="J387" s="379"/>
    </row>
    <row r="388" spans="1:10" x14ac:dyDescent="0.2">
      <c r="A388" s="369" t="s">
        <v>292</v>
      </c>
      <c r="B388" s="378"/>
      <c r="C388" s="375">
        <v>8.5</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8.67</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6.7</v>
      </c>
      <c r="D392" s="371" t="s">
        <v>50</v>
      </c>
      <c r="E392"/>
      <c r="F392"/>
      <c r="G392"/>
      <c r="H392"/>
      <c r="J392" s="379"/>
    </row>
    <row r="393" spans="1:10" x14ac:dyDescent="0.2">
      <c r="A393" s="365" t="s">
        <v>297</v>
      </c>
      <c r="B393" s="377">
        <v>0.24</v>
      </c>
      <c r="C393" s="376"/>
      <c r="D393" s="368" t="s">
        <v>32</v>
      </c>
      <c r="E393"/>
      <c r="F393"/>
      <c r="G393"/>
      <c r="H393"/>
    </row>
    <row r="394" spans="1:10" x14ac:dyDescent="0.2">
      <c r="A394" s="380" t="s">
        <v>298</v>
      </c>
      <c r="B394" s="378"/>
      <c r="C394" s="381">
        <v>8.6</v>
      </c>
      <c r="D394" s="371" t="s">
        <v>50</v>
      </c>
      <c r="E394"/>
      <c r="F394"/>
      <c r="G394"/>
      <c r="H394"/>
    </row>
    <row r="395" spans="1:10" x14ac:dyDescent="0.2">
      <c r="A395" s="365" t="s">
        <v>299</v>
      </c>
      <c r="B395" s="366">
        <v>0.255</v>
      </c>
      <c r="C395" s="376"/>
      <c r="D395" s="368" t="s">
        <v>32</v>
      </c>
      <c r="E395"/>
      <c r="F395"/>
      <c r="G395"/>
      <c r="H395"/>
    </row>
    <row r="396" spans="1:10" x14ac:dyDescent="0.2">
      <c r="A396" s="369" t="s">
        <v>300</v>
      </c>
      <c r="B396" s="373"/>
      <c r="C396" s="375">
        <v>6.87</v>
      </c>
      <c r="D396" s="371" t="s">
        <v>50</v>
      </c>
      <c r="E396"/>
      <c r="F396"/>
      <c r="G396"/>
      <c r="H396"/>
    </row>
    <row r="397" spans="1:10" x14ac:dyDescent="0.2">
      <c r="A397" s="382" t="s">
        <v>301</v>
      </c>
      <c r="B397" s="377">
        <v>0.28499999999999998</v>
      </c>
      <c r="C397" s="383"/>
      <c r="D397" s="368" t="s">
        <v>32</v>
      </c>
      <c r="E397"/>
      <c r="F397"/>
      <c r="G397"/>
      <c r="H397"/>
    </row>
    <row r="398" spans="1:10" x14ac:dyDescent="0.2">
      <c r="A398" s="380" t="s">
        <v>302</v>
      </c>
      <c r="B398" s="378"/>
      <c r="C398" s="381">
        <v>8.17</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v>
      </c>
      <c r="D400" s="371" t="s">
        <v>50</v>
      </c>
      <c r="E400"/>
      <c r="F400"/>
      <c r="G400"/>
      <c r="H400"/>
    </row>
    <row r="401" spans="1:8" x14ac:dyDescent="0.2">
      <c r="A401" s="382" t="s">
        <v>305</v>
      </c>
      <c r="B401" s="377">
        <v>0.24099999999999999</v>
      </c>
      <c r="C401" s="383"/>
      <c r="D401" s="368" t="s">
        <v>32</v>
      </c>
      <c r="E401"/>
      <c r="F401"/>
      <c r="G401"/>
      <c r="H401"/>
    </row>
    <row r="402" spans="1:8" x14ac:dyDescent="0.2">
      <c r="A402" s="380" t="s">
        <v>306</v>
      </c>
      <c r="B402" s="378"/>
      <c r="C402" s="381">
        <v>5.5</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7.2</v>
      </c>
      <c r="D404" s="371" t="s">
        <v>50</v>
      </c>
      <c r="E404"/>
      <c r="F404"/>
      <c r="G404"/>
      <c r="H404"/>
    </row>
    <row r="405" spans="1:8" x14ac:dyDescent="0.2">
      <c r="A405" s="382" t="s">
        <v>309</v>
      </c>
      <c r="B405" s="377">
        <v>0.314</v>
      </c>
      <c r="C405" s="383"/>
      <c r="D405" s="368" t="s">
        <v>32</v>
      </c>
      <c r="E405"/>
      <c r="F405"/>
      <c r="G405"/>
      <c r="H405"/>
    </row>
    <row r="406" spans="1:8" x14ac:dyDescent="0.2">
      <c r="A406" s="380" t="s">
        <v>310</v>
      </c>
      <c r="B406" s="378"/>
      <c r="C406" s="381">
        <v>7.47</v>
      </c>
      <c r="D406" s="384" t="s">
        <v>50</v>
      </c>
      <c r="E406"/>
      <c r="F406"/>
      <c r="G406"/>
      <c r="H406"/>
    </row>
    <row r="407" spans="1:8" x14ac:dyDescent="0.2">
      <c r="A407"/>
    </row>
    <row r="408" spans="1:8" x14ac:dyDescent="0.2">
      <c r="A408"/>
    </row>
  </sheetData>
  <mergeCells count="2">
    <mergeCell ref="G4:I4"/>
    <mergeCell ref="D4:F4"/>
  </mergeCells>
  <phoneticPr fontId="0" type="noConversion"/>
  <dataValidations count="6">
    <dataValidation type="list" allowBlank="1" showInputMessage="1" showErrorMessage="1" prompt="click on arrow for a drop down list" sqref="A68:A72" xr:uid="{8AF7E07B-0DCB-47C2-A4B9-EF0FDD6E97D7}">
      <formula1>$A$322:$A$326</formula1>
    </dataValidation>
    <dataValidation type="list" allowBlank="1" showInputMessage="1" showErrorMessage="1" prompt="click on arrow for a drop down list" sqref="A58:A62" xr:uid="{258DB987-E5D9-462F-8419-21C201F28057}">
      <formula1>$A$298:$A$319</formula1>
    </dataValidation>
    <dataValidation type="list" allowBlank="1" showInputMessage="1" showErrorMessage="1" prompt="click on arrow for a drop down list" sqref="A48:A52" xr:uid="{6E87F66A-3082-4AF0-9642-715E4256E2AA}">
      <formula1>$A281:$A$297</formula1>
    </dataValidation>
    <dataValidation type="list" allowBlank="1" showInputMessage="1" showErrorMessage="1" prompt="click on arrow for a drop down list" sqref="A78:A82" xr:uid="{47B2F9EC-237C-4E4A-83A9-BC753F98F030}">
      <formula1>$A$330:$A$372</formula1>
    </dataValidation>
    <dataValidation type="list" allowBlank="1" showInputMessage="1" showErrorMessage="1" sqref="A95:A100" xr:uid="{A7F8A80A-AC4B-4F1C-9623-B394A28E2371}">
      <formula1>$A$375:$A$406</formula1>
    </dataValidation>
    <dataValidation type="list" allowBlank="1" showInputMessage="1" showErrorMessage="1" prompt="Click on arrow for a drop down list" sqref="E7:E42" xr:uid="{E8954CCA-0ADD-462B-B64C-4E1899957228}">
      <formula1>$F$281:$F$335</formula1>
    </dataValidation>
  </dataValidations>
  <pageMargins left="0.7" right="0.45" top="0.75" bottom="0.75" header="0.3" footer="0.3"/>
  <pageSetup scale="80" orientation="portrait"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408"/>
  <sheetViews>
    <sheetView showGridLines="0" workbookViewId="0">
      <selection activeCell="G4" sqref="G4:I4"/>
    </sheetView>
  </sheetViews>
  <sheetFormatPr defaultRowHeight="12.75" x14ac:dyDescent="0.2"/>
  <cols>
    <col min="1" max="1" width="23.285156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14062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'day24'!B4+1</f>
        <v>44129</v>
      </c>
      <c r="C4" s="172"/>
      <c r="D4" s="479" t="s">
        <v>53</v>
      </c>
      <c r="E4" s="479"/>
      <c r="F4" s="479"/>
      <c r="G4" s="477"/>
      <c r="H4" s="477"/>
      <c r="I4" s="478"/>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37</v>
      </c>
      <c r="F41" s="107" t="s">
        <v>187</v>
      </c>
      <c r="G41" s="202">
        <v>0</v>
      </c>
      <c r="H41" s="130">
        <f>INDEX(rate!$F$4:$G$57,MATCH(E41,rate!$F$4:$F$57,0),2)</f>
        <v>123</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343</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350</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363</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365</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369</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44327.488727777774</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340</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341</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342</v>
      </c>
      <c r="B330" s="52">
        <v>136</v>
      </c>
      <c r="C330" s="8"/>
      <c r="D330" s="8" t="s">
        <v>7</v>
      </c>
      <c r="F330" s="50" t="s">
        <v>83</v>
      </c>
      <c r="G330" s="56">
        <v>57</v>
      </c>
      <c r="H330"/>
    </row>
    <row r="331" spans="1:8" x14ac:dyDescent="0.2">
      <c r="A331" s="51" t="s">
        <v>343</v>
      </c>
      <c r="B331" s="52">
        <v>149</v>
      </c>
      <c r="C331" s="8"/>
      <c r="D331" s="8" t="s">
        <v>7</v>
      </c>
      <c r="F331" s="50" t="s">
        <v>84</v>
      </c>
      <c r="G331" s="56">
        <v>59</v>
      </c>
      <c r="H331"/>
    </row>
    <row r="332" spans="1:8" x14ac:dyDescent="0.2">
      <c r="A332" s="51" t="s">
        <v>344</v>
      </c>
      <c r="B332" s="52">
        <v>371</v>
      </c>
      <c r="C332" s="8"/>
      <c r="D332" s="8" t="s">
        <v>7</v>
      </c>
      <c r="F332" s="50" t="s">
        <v>86</v>
      </c>
      <c r="G332" s="56">
        <v>61</v>
      </c>
      <c r="H332"/>
    </row>
    <row r="333" spans="1:8" x14ac:dyDescent="0.2">
      <c r="A333" s="51" t="s">
        <v>345</v>
      </c>
      <c r="B333" s="52">
        <v>259</v>
      </c>
      <c r="C333" s="8"/>
      <c r="D333" s="8" t="s">
        <v>7</v>
      </c>
      <c r="F333" s="50" t="s">
        <v>87</v>
      </c>
      <c r="G333" s="56">
        <v>63</v>
      </c>
      <c r="H333"/>
    </row>
    <row r="334" spans="1:8" x14ac:dyDescent="0.2">
      <c r="A334" s="51" t="s">
        <v>346</v>
      </c>
      <c r="B334" s="52">
        <v>296</v>
      </c>
      <c r="C334" s="8"/>
      <c r="D334" s="8" t="s">
        <v>7</v>
      </c>
      <c r="F334" s="50" t="s">
        <v>88</v>
      </c>
      <c r="G334" s="56">
        <v>65</v>
      </c>
      <c r="H334"/>
    </row>
    <row r="335" spans="1:8" x14ac:dyDescent="0.2">
      <c r="A335" s="51" t="s">
        <v>347</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348</v>
      </c>
      <c r="B341" s="52">
        <v>25</v>
      </c>
      <c r="C341" s="8"/>
      <c r="D341" s="8" t="s">
        <v>7</v>
      </c>
      <c r="H341"/>
    </row>
    <row r="342" spans="1:8" x14ac:dyDescent="0.2">
      <c r="A342" s="51" t="s">
        <v>349</v>
      </c>
      <c r="B342" s="52">
        <v>88</v>
      </c>
      <c r="C342" s="8"/>
      <c r="D342" s="8" t="s">
        <v>7</v>
      </c>
      <c r="H342"/>
    </row>
    <row r="343" spans="1:8" x14ac:dyDescent="0.2">
      <c r="A343" s="51" t="s">
        <v>350</v>
      </c>
      <c r="B343" s="52">
        <v>58</v>
      </c>
      <c r="C343" s="8"/>
      <c r="D343" s="8" t="s">
        <v>7</v>
      </c>
      <c r="H343"/>
    </row>
    <row r="344" spans="1:8" x14ac:dyDescent="0.2">
      <c r="A344" s="51" t="s">
        <v>85</v>
      </c>
      <c r="B344" s="52">
        <v>15</v>
      </c>
      <c r="C344" s="8"/>
      <c r="D344" s="8" t="s">
        <v>7</v>
      </c>
      <c r="H344"/>
    </row>
    <row r="345" spans="1:8" x14ac:dyDescent="0.2">
      <c r="A345" s="51" t="s">
        <v>351</v>
      </c>
      <c r="B345" s="52">
        <v>9</v>
      </c>
      <c r="C345" s="8"/>
      <c r="D345" s="8" t="s">
        <v>7</v>
      </c>
      <c r="H345"/>
    </row>
    <row r="346" spans="1:8" x14ac:dyDescent="0.2">
      <c r="A346" s="51" t="s">
        <v>352</v>
      </c>
      <c r="B346" s="52">
        <v>14</v>
      </c>
      <c r="C346" s="8"/>
      <c r="D346" s="8" t="s">
        <v>7</v>
      </c>
      <c r="H346"/>
    </row>
    <row r="347" spans="1:8" x14ac:dyDescent="0.2">
      <c r="A347" s="51" t="s">
        <v>353</v>
      </c>
      <c r="B347" s="52">
        <v>19</v>
      </c>
      <c r="C347" s="8"/>
      <c r="D347" s="8" t="s">
        <v>7</v>
      </c>
      <c r="H347"/>
    </row>
    <row r="348" spans="1:8" x14ac:dyDescent="0.2">
      <c r="A348" s="51" t="s">
        <v>152</v>
      </c>
      <c r="B348" s="52">
        <v>22</v>
      </c>
      <c r="C348" s="8"/>
      <c r="D348" s="8" t="s">
        <v>7</v>
      </c>
      <c r="H348"/>
    </row>
    <row r="349" spans="1:8" x14ac:dyDescent="0.2">
      <c r="A349" s="51" t="s">
        <v>354</v>
      </c>
      <c r="B349" s="52">
        <v>30</v>
      </c>
      <c r="C349" s="8"/>
      <c r="D349" s="8" t="s">
        <v>7</v>
      </c>
      <c r="H349"/>
    </row>
    <row r="350" spans="1:8" x14ac:dyDescent="0.2">
      <c r="A350" s="51" t="s">
        <v>355</v>
      </c>
      <c r="B350" s="52">
        <v>4</v>
      </c>
      <c r="C350" s="8"/>
      <c r="D350" s="8" t="s">
        <v>7</v>
      </c>
      <c r="H350"/>
    </row>
    <row r="351" spans="1:8" x14ac:dyDescent="0.2">
      <c r="A351" s="51" t="s">
        <v>356</v>
      </c>
      <c r="B351" s="52">
        <v>5</v>
      </c>
      <c r="C351" s="8"/>
      <c r="D351" s="8" t="s">
        <v>7</v>
      </c>
      <c r="H351"/>
    </row>
    <row r="352" spans="1:8" x14ac:dyDescent="0.2">
      <c r="A352" s="51" t="s">
        <v>357</v>
      </c>
      <c r="B352" s="52">
        <v>3</v>
      </c>
      <c r="C352" s="8"/>
      <c r="D352" s="8" t="s">
        <v>7</v>
      </c>
      <c r="H352"/>
    </row>
    <row r="353" spans="1:8" x14ac:dyDescent="0.2">
      <c r="A353" s="51" t="s">
        <v>358</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359</v>
      </c>
      <c r="B356" s="52">
        <v>12</v>
      </c>
      <c r="D356" s="8" t="s">
        <v>7</v>
      </c>
      <c r="H356"/>
    </row>
    <row r="357" spans="1:8" x14ac:dyDescent="0.2">
      <c r="A357" s="51" t="s">
        <v>360</v>
      </c>
      <c r="B357" s="52">
        <v>73</v>
      </c>
      <c r="D357" s="8" t="s">
        <v>7</v>
      </c>
      <c r="H357"/>
    </row>
    <row r="358" spans="1:8" x14ac:dyDescent="0.2">
      <c r="A358" s="51" t="s">
        <v>361</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362</v>
      </c>
      <c r="B362" s="52">
        <v>17</v>
      </c>
      <c r="C362" s="8"/>
      <c r="D362" s="8" t="s">
        <v>7</v>
      </c>
      <c r="H362"/>
    </row>
    <row r="363" spans="1:8" x14ac:dyDescent="0.2">
      <c r="A363" s="51" t="s">
        <v>363</v>
      </c>
      <c r="B363" s="52">
        <v>13</v>
      </c>
      <c r="C363" s="8"/>
      <c r="D363" s="8" t="s">
        <v>7</v>
      </c>
      <c r="H363"/>
    </row>
    <row r="364" spans="1:8" x14ac:dyDescent="0.2">
      <c r="A364" s="51" t="s">
        <v>364</v>
      </c>
      <c r="B364" s="52">
        <v>24</v>
      </c>
      <c r="C364" s="232"/>
      <c r="D364" s="8" t="s">
        <v>7</v>
      </c>
      <c r="H364"/>
    </row>
    <row r="365" spans="1:8" x14ac:dyDescent="0.2">
      <c r="A365" s="51" t="s">
        <v>365</v>
      </c>
      <c r="B365" s="52">
        <v>123</v>
      </c>
      <c r="C365" s="232"/>
      <c r="D365" s="8" t="s">
        <v>7</v>
      </c>
      <c r="H365"/>
    </row>
    <row r="366" spans="1:8" x14ac:dyDescent="0.2">
      <c r="A366" s="51" t="s">
        <v>366</v>
      </c>
      <c r="B366" s="52">
        <v>40</v>
      </c>
      <c r="C366" s="232"/>
      <c r="D366" s="8" t="s">
        <v>7</v>
      </c>
      <c r="H366"/>
    </row>
    <row r="367" spans="1:8" x14ac:dyDescent="0.2">
      <c r="A367" s="51" t="s">
        <v>90</v>
      </c>
      <c r="B367" s="52">
        <v>77</v>
      </c>
      <c r="C367" s="232"/>
      <c r="D367" s="8" t="s">
        <v>7</v>
      </c>
      <c r="H367"/>
    </row>
    <row r="368" spans="1:8" x14ac:dyDescent="0.2">
      <c r="A368" s="51" t="s">
        <v>367</v>
      </c>
      <c r="B368" s="52">
        <v>80</v>
      </c>
      <c r="C368" s="232"/>
      <c r="D368" s="8" t="s">
        <v>7</v>
      </c>
      <c r="H368"/>
    </row>
    <row r="369" spans="1:8" x14ac:dyDescent="0.2">
      <c r="A369" s="51" t="s">
        <v>368</v>
      </c>
      <c r="B369" s="52">
        <v>80</v>
      </c>
      <c r="C369" s="232"/>
      <c r="D369" s="8" t="s">
        <v>7</v>
      </c>
      <c r="H369"/>
    </row>
    <row r="370" spans="1:8" x14ac:dyDescent="0.2">
      <c r="A370" s="51" t="s">
        <v>156</v>
      </c>
      <c r="B370" s="52">
        <v>15</v>
      </c>
      <c r="C370" s="232"/>
      <c r="D370" s="8" t="s">
        <v>7</v>
      </c>
      <c r="H370"/>
    </row>
    <row r="371" spans="1:8" x14ac:dyDescent="0.2">
      <c r="A371" s="51" t="s">
        <v>369</v>
      </c>
      <c r="B371" s="52">
        <v>937</v>
      </c>
      <c r="C371" s="232"/>
      <c r="D371" s="8" t="s">
        <v>64</v>
      </c>
      <c r="H371"/>
    </row>
    <row r="372" spans="1:8" x14ac:dyDescent="0.2">
      <c r="A372" s="51" t="s">
        <v>370</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0.161</v>
      </c>
      <c r="C375" s="367"/>
      <c r="D375" s="368" t="s">
        <v>32</v>
      </c>
      <c r="E375"/>
      <c r="H375"/>
    </row>
    <row r="376" spans="1:8" x14ac:dyDescent="0.2">
      <c r="A376" s="369" t="s">
        <v>277</v>
      </c>
      <c r="B376" s="373"/>
      <c r="C376" s="370">
        <v>9.67</v>
      </c>
      <c r="D376" s="371" t="s">
        <v>50</v>
      </c>
      <c r="E376"/>
      <c r="H376"/>
    </row>
    <row r="377" spans="1:8" x14ac:dyDescent="0.2">
      <c r="A377" s="365" t="s">
        <v>278</v>
      </c>
      <c r="B377" s="366">
        <v>0.127</v>
      </c>
      <c r="C377" s="372"/>
      <c r="D377" s="368" t="s">
        <v>32</v>
      </c>
      <c r="E377"/>
      <c r="F377"/>
      <c r="G377"/>
      <c r="H377"/>
    </row>
    <row r="378" spans="1:8" x14ac:dyDescent="0.2">
      <c r="A378" s="369" t="s">
        <v>279</v>
      </c>
      <c r="B378" s="373"/>
      <c r="C378" s="370">
        <v>8.43</v>
      </c>
      <c r="D378" s="371" t="s">
        <v>50</v>
      </c>
      <c r="E378"/>
      <c r="F378"/>
      <c r="G378"/>
      <c r="H378"/>
    </row>
    <row r="379" spans="1:8" x14ac:dyDescent="0.2">
      <c r="A379" s="365" t="s">
        <v>280</v>
      </c>
      <c r="B379" s="366">
        <v>0.11799999999999999</v>
      </c>
      <c r="C379" s="372"/>
      <c r="D379" s="368" t="s">
        <v>32</v>
      </c>
      <c r="E379"/>
      <c r="F379"/>
      <c r="G379"/>
      <c r="H379"/>
    </row>
    <row r="380" spans="1:8" x14ac:dyDescent="0.2">
      <c r="A380" s="369" t="s">
        <v>281</v>
      </c>
      <c r="B380" s="373"/>
      <c r="C380" s="370">
        <v>7.23</v>
      </c>
      <c r="D380" s="371" t="s">
        <v>50</v>
      </c>
      <c r="E380"/>
      <c r="F380"/>
      <c r="G380"/>
      <c r="H380"/>
    </row>
    <row r="381" spans="1:8" x14ac:dyDescent="0.2">
      <c r="A381" s="365" t="s">
        <v>283</v>
      </c>
      <c r="B381" s="366">
        <v>0.29099999999999998</v>
      </c>
      <c r="C381" s="372"/>
      <c r="D381" s="368" t="s">
        <v>32</v>
      </c>
      <c r="E381"/>
      <c r="F381"/>
      <c r="G381"/>
      <c r="H381"/>
    </row>
    <row r="382" spans="1:8" x14ac:dyDescent="0.2">
      <c r="A382" s="369" t="s">
        <v>284</v>
      </c>
      <c r="B382" s="373"/>
      <c r="C382" s="370">
        <v>8.57</v>
      </c>
      <c r="D382" s="371" t="s">
        <v>50</v>
      </c>
      <c r="E382"/>
      <c r="F382"/>
      <c r="G382"/>
      <c r="H382"/>
    </row>
    <row r="383" spans="1:8" x14ac:dyDescent="0.2">
      <c r="A383" s="365" t="s">
        <v>287</v>
      </c>
      <c r="B383" s="366">
        <v>0.20499999999999999</v>
      </c>
      <c r="C383" s="374"/>
      <c r="D383" s="368" t="s">
        <v>32</v>
      </c>
      <c r="E383"/>
      <c r="F383"/>
      <c r="G383"/>
      <c r="H383"/>
    </row>
    <row r="384" spans="1:8" x14ac:dyDescent="0.2">
      <c r="A384" s="369" t="s">
        <v>288</v>
      </c>
      <c r="B384" s="373"/>
      <c r="C384" s="375">
        <v>10.47</v>
      </c>
      <c r="D384" s="371" t="s">
        <v>50</v>
      </c>
      <c r="E384"/>
      <c r="F384"/>
      <c r="G384"/>
      <c r="H384"/>
    </row>
    <row r="385" spans="1:10" x14ac:dyDescent="0.2">
      <c r="A385" s="365" t="s">
        <v>289</v>
      </c>
      <c r="B385" s="366">
        <v>0.19800000000000001</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0.151</v>
      </c>
      <c r="C387" s="376"/>
      <c r="D387" s="368" t="s">
        <v>32</v>
      </c>
      <c r="E387"/>
      <c r="F387"/>
      <c r="G387"/>
      <c r="H387"/>
      <c r="J387" s="379"/>
    </row>
    <row r="388" spans="1:10" x14ac:dyDescent="0.2">
      <c r="A388" s="369" t="s">
        <v>292</v>
      </c>
      <c r="B388" s="378"/>
      <c r="C388" s="375">
        <v>8.5</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8.67</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6.7</v>
      </c>
      <c r="D392" s="371" t="s">
        <v>50</v>
      </c>
      <c r="E392"/>
      <c r="F392"/>
      <c r="G392"/>
      <c r="H392"/>
      <c r="J392" s="379"/>
    </row>
    <row r="393" spans="1:10" x14ac:dyDescent="0.2">
      <c r="A393" s="365" t="s">
        <v>297</v>
      </c>
      <c r="B393" s="377">
        <v>0.24</v>
      </c>
      <c r="C393" s="376"/>
      <c r="D393" s="368" t="s">
        <v>32</v>
      </c>
      <c r="E393"/>
      <c r="F393"/>
      <c r="G393"/>
      <c r="H393"/>
    </row>
    <row r="394" spans="1:10" x14ac:dyDescent="0.2">
      <c r="A394" s="380" t="s">
        <v>298</v>
      </c>
      <c r="B394" s="378"/>
      <c r="C394" s="381">
        <v>8.6</v>
      </c>
      <c r="D394" s="371" t="s">
        <v>50</v>
      </c>
      <c r="E394"/>
      <c r="F394"/>
      <c r="G394"/>
      <c r="H394"/>
    </row>
    <row r="395" spans="1:10" x14ac:dyDescent="0.2">
      <c r="A395" s="365" t="s">
        <v>299</v>
      </c>
      <c r="B395" s="366">
        <v>0.255</v>
      </c>
      <c r="C395" s="376"/>
      <c r="D395" s="368" t="s">
        <v>32</v>
      </c>
      <c r="E395"/>
      <c r="F395"/>
      <c r="G395"/>
      <c r="H395"/>
    </row>
    <row r="396" spans="1:10" x14ac:dyDescent="0.2">
      <c r="A396" s="369" t="s">
        <v>300</v>
      </c>
      <c r="B396" s="373"/>
      <c r="C396" s="375">
        <v>6.87</v>
      </c>
      <c r="D396" s="371" t="s">
        <v>50</v>
      </c>
      <c r="E396"/>
      <c r="F396"/>
      <c r="G396"/>
      <c r="H396"/>
    </row>
    <row r="397" spans="1:10" x14ac:dyDescent="0.2">
      <c r="A397" s="382" t="s">
        <v>301</v>
      </c>
      <c r="B397" s="377">
        <v>0.28499999999999998</v>
      </c>
      <c r="C397" s="383"/>
      <c r="D397" s="368" t="s">
        <v>32</v>
      </c>
      <c r="E397"/>
      <c r="F397"/>
      <c r="G397"/>
      <c r="H397"/>
    </row>
    <row r="398" spans="1:10" x14ac:dyDescent="0.2">
      <c r="A398" s="380" t="s">
        <v>302</v>
      </c>
      <c r="B398" s="378"/>
      <c r="C398" s="381">
        <v>8.17</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v>
      </c>
      <c r="D400" s="371" t="s">
        <v>50</v>
      </c>
      <c r="E400"/>
      <c r="F400"/>
      <c r="G400"/>
      <c r="H400"/>
    </row>
    <row r="401" spans="1:8" x14ac:dyDescent="0.2">
      <c r="A401" s="382" t="s">
        <v>305</v>
      </c>
      <c r="B401" s="377">
        <v>0.24099999999999999</v>
      </c>
      <c r="C401" s="383"/>
      <c r="D401" s="368" t="s">
        <v>32</v>
      </c>
      <c r="E401"/>
      <c r="F401"/>
      <c r="G401"/>
      <c r="H401"/>
    </row>
    <row r="402" spans="1:8" x14ac:dyDescent="0.2">
      <c r="A402" s="380" t="s">
        <v>306</v>
      </c>
      <c r="B402" s="378"/>
      <c r="C402" s="381">
        <v>5.5</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7.2</v>
      </c>
      <c r="D404" s="371" t="s">
        <v>50</v>
      </c>
      <c r="E404"/>
      <c r="F404"/>
      <c r="G404"/>
      <c r="H404"/>
    </row>
    <row r="405" spans="1:8" x14ac:dyDescent="0.2">
      <c r="A405" s="382" t="s">
        <v>309</v>
      </c>
      <c r="B405" s="377">
        <v>0.314</v>
      </c>
      <c r="C405" s="383"/>
      <c r="D405" s="368" t="s">
        <v>32</v>
      </c>
      <c r="E405"/>
      <c r="F405"/>
      <c r="G405"/>
      <c r="H405"/>
    </row>
    <row r="406" spans="1:8" x14ac:dyDescent="0.2">
      <c r="A406" s="380" t="s">
        <v>310</v>
      </c>
      <c r="B406" s="378"/>
      <c r="C406" s="381">
        <v>7.47</v>
      </c>
      <c r="D406" s="384" t="s">
        <v>50</v>
      </c>
      <c r="E406"/>
      <c r="F406"/>
      <c r="G406"/>
      <c r="H406"/>
    </row>
    <row r="407" spans="1:8" x14ac:dyDescent="0.2">
      <c r="A407"/>
    </row>
    <row r="408" spans="1:8" x14ac:dyDescent="0.2">
      <c r="A408"/>
    </row>
  </sheetData>
  <mergeCells count="2">
    <mergeCell ref="G4:I4"/>
    <mergeCell ref="D4:F4"/>
  </mergeCells>
  <phoneticPr fontId="0" type="noConversion"/>
  <dataValidations count="6">
    <dataValidation type="list" allowBlank="1" showInputMessage="1" showErrorMessage="1" prompt="click on arrow for a drop down list" sqref="A68:A72" xr:uid="{36DBD323-7053-483A-A7C7-CBE5B2768B10}">
      <formula1>$A$322:$A$326</formula1>
    </dataValidation>
    <dataValidation type="list" allowBlank="1" showInputMessage="1" showErrorMessage="1" prompt="click on arrow for a drop down list" sqref="A58:A62" xr:uid="{7388FD76-E1B3-4EFC-94EE-90B3C9A650AB}">
      <formula1>$A$298:$A$319</formula1>
    </dataValidation>
    <dataValidation type="list" allowBlank="1" showInputMessage="1" showErrorMessage="1" prompt="click on arrow for a drop down list" sqref="A48:A52" xr:uid="{7EFDC97E-FC5A-4FA6-ADDB-5A2A3C4856DC}">
      <formula1>$A281:$A$297</formula1>
    </dataValidation>
    <dataValidation type="list" allowBlank="1" showInputMessage="1" showErrorMessage="1" prompt="click on arrow for a drop down list" sqref="A78:A82" xr:uid="{A6583356-3A28-466A-9D69-F92BDFB9CDDF}">
      <formula1>$A$330:$A$372</formula1>
    </dataValidation>
    <dataValidation type="list" allowBlank="1" showInputMessage="1" showErrorMessage="1" sqref="A95:A100" xr:uid="{CA86C952-1012-4006-B8C8-296231325C4D}">
      <formula1>$A$375:$A$406</formula1>
    </dataValidation>
    <dataValidation type="list" allowBlank="1" showInputMessage="1" showErrorMessage="1" prompt="Click on arrow for a drop down list" sqref="E7:E42" xr:uid="{D3792444-3323-401A-8A5A-78A052F132F6}">
      <formula1>$F$281:$F$335</formula1>
    </dataValidation>
  </dataValidations>
  <pageMargins left="0.7" right="0.45" top="0.75" bottom="0.75" header="0.3" footer="0.3"/>
  <pageSetup scale="80" orientation="portrait"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409"/>
  <sheetViews>
    <sheetView showGridLines="0" workbookViewId="0">
      <selection activeCell="G4" sqref="G4:I4"/>
    </sheetView>
  </sheetViews>
  <sheetFormatPr defaultRowHeight="12.75" x14ac:dyDescent="0.2"/>
  <cols>
    <col min="1" max="1" width="23.5703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570312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'day25'!B4+1</f>
        <v>44130</v>
      </c>
      <c r="C4" s="172"/>
      <c r="D4" s="479" t="s">
        <v>53</v>
      </c>
      <c r="E4" s="479"/>
      <c r="F4" s="479"/>
      <c r="G4" s="477"/>
      <c r="H4" s="477"/>
      <c r="I4" s="478"/>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70</v>
      </c>
      <c r="F41" s="107" t="s">
        <v>187</v>
      </c>
      <c r="G41" s="202">
        <v>0</v>
      </c>
      <c r="H41" s="130">
        <f>INDEX(rate!$F$4:$G$57,MATCH(E41,rate!$F$4:$F$57,0),2)</f>
        <v>127</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429" t="s">
        <v>211</v>
      </c>
      <c r="B57" s="430" t="s">
        <v>245</v>
      </c>
      <c r="C57" s="431"/>
      <c r="D57" s="432" t="s">
        <v>18</v>
      </c>
      <c r="E57" s="432" t="s">
        <v>7</v>
      </c>
      <c r="F57" s="432" t="s">
        <v>8</v>
      </c>
      <c r="G57" s="433" t="s">
        <v>2</v>
      </c>
      <c r="H57" s="434" t="s">
        <v>229</v>
      </c>
      <c r="I57" s="353"/>
    </row>
    <row r="58" spans="1:9" s="51" customFormat="1" ht="10.5" x14ac:dyDescent="0.15">
      <c r="A58" s="256" t="s">
        <v>168</v>
      </c>
      <c r="B58" s="440"/>
      <c r="C58" s="258"/>
      <c r="D58" s="130" t="str">
        <f>INDEX(rate!$A$21:$D$42,MATCH(A58,rate!$A$21:$A$42,0),4)</f>
        <v>HOURS</v>
      </c>
      <c r="E58" s="259">
        <v>0</v>
      </c>
      <c r="F58" s="421">
        <f>INDEX(rate!$A$21:$D$42,MATCH(A58,rate!$A$21:$A$42,0),2)</f>
        <v>11427</v>
      </c>
      <c r="G58" s="441">
        <f>E58*F58</f>
        <v>0</v>
      </c>
      <c r="H58" s="447"/>
      <c r="I58" s="353"/>
    </row>
    <row r="59" spans="1:9" s="51" customFormat="1" ht="10.5" x14ac:dyDescent="0.15">
      <c r="A59" s="246" t="s">
        <v>172</v>
      </c>
      <c r="B59" s="435"/>
      <c r="C59" s="261"/>
      <c r="D59" s="436" t="str">
        <f>INDEX(rate!$A$21:$D$42,MATCH(A59,rate!$A$21:$A$42,0),4)</f>
        <v>HOURS</v>
      </c>
      <c r="E59" s="437">
        <v>0</v>
      </c>
      <c r="F59" s="438">
        <f>INDEX(rate!$A$21:$D$42,MATCH(A59,rate!$A$21:$A$42,0),2)</f>
        <v>8428</v>
      </c>
      <c r="G59" s="439">
        <f>E59*F59</f>
        <v>0</v>
      </c>
      <c r="H59" s="448"/>
      <c r="I59" s="353"/>
    </row>
    <row r="60" spans="1:9" s="51" customFormat="1" ht="10.5" x14ac:dyDescent="0.15">
      <c r="A60" s="246" t="s">
        <v>179</v>
      </c>
      <c r="B60" s="435"/>
      <c r="C60" s="261"/>
      <c r="D60" s="436" t="str">
        <f>INDEX(rate!$A$21:$D$42,MATCH(A60,rate!$A$21:$A$42,0),4)</f>
        <v>HOURS</v>
      </c>
      <c r="E60" s="437">
        <v>0</v>
      </c>
      <c r="F60" s="438">
        <f>INDEX(rate!$A$21:$D$42,MATCH(A60,rate!$A$21:$A$42,0),2)</f>
        <v>4637</v>
      </c>
      <c r="G60" s="439">
        <f>E60*F60</f>
        <v>0</v>
      </c>
      <c r="H60" s="448"/>
      <c r="I60" s="353"/>
    </row>
    <row r="61" spans="1:9" s="51" customFormat="1" ht="10.5" x14ac:dyDescent="0.15">
      <c r="A61" s="246" t="s">
        <v>177</v>
      </c>
      <c r="B61" s="435"/>
      <c r="C61" s="261"/>
      <c r="D61" s="436" t="str">
        <f>INDEX(rate!$A$21:$D$42,MATCH(A61,rate!$A$21:$A$42,0),4)</f>
        <v>HOURS</v>
      </c>
      <c r="E61" s="437">
        <v>0</v>
      </c>
      <c r="F61" s="438">
        <f>INDEX(rate!$A$21:$D$42,MATCH(A61,rate!$A$21:$A$42,0),2)</f>
        <v>13264</v>
      </c>
      <c r="G61" s="439">
        <f>E61*F61</f>
        <v>0</v>
      </c>
      <c r="H61" s="448"/>
      <c r="I61" s="353"/>
    </row>
    <row r="62" spans="1:9" s="51" customFormat="1" ht="11.25" thickBot="1" x14ac:dyDescent="0.2">
      <c r="A62" s="251" t="s">
        <v>178</v>
      </c>
      <c r="B62" s="442"/>
      <c r="C62" s="428"/>
      <c r="D62" s="443" t="str">
        <f>INDEX(rate!$A$21:$D$42,MATCH(A62,rate!$A$21:$A$42,0),4)</f>
        <v>HOURS</v>
      </c>
      <c r="E62" s="444">
        <v>0</v>
      </c>
      <c r="F62" s="445">
        <f>INDEX(rate!$A$21:$D$42,MATCH(A62,rate!$A$21:$A$42,0),2)</f>
        <v>9584</v>
      </c>
      <c r="G62" s="446">
        <f>E62*F62</f>
        <v>0</v>
      </c>
      <c r="H62" s="449"/>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343</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350</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363</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365</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369</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44327.488727777774</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ht="14.25" customHeight="1"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340</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341</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342</v>
      </c>
      <c r="B330" s="52">
        <v>136</v>
      </c>
      <c r="C330" s="8"/>
      <c r="D330" s="8" t="s">
        <v>7</v>
      </c>
      <c r="F330" s="50" t="s">
        <v>83</v>
      </c>
      <c r="G330" s="56">
        <v>57</v>
      </c>
      <c r="H330"/>
    </row>
    <row r="331" spans="1:8" x14ac:dyDescent="0.2">
      <c r="A331" s="51" t="s">
        <v>343</v>
      </c>
      <c r="B331" s="52">
        <v>149</v>
      </c>
      <c r="C331" s="8"/>
      <c r="D331" s="8" t="s">
        <v>7</v>
      </c>
      <c r="F331" s="50" t="s">
        <v>84</v>
      </c>
      <c r="G331" s="56">
        <v>59</v>
      </c>
      <c r="H331"/>
    </row>
    <row r="332" spans="1:8" x14ac:dyDescent="0.2">
      <c r="A332" s="51" t="s">
        <v>344</v>
      </c>
      <c r="B332" s="52">
        <v>371</v>
      </c>
      <c r="C332" s="8"/>
      <c r="D332" s="8" t="s">
        <v>7</v>
      </c>
      <c r="F332" s="50" t="s">
        <v>86</v>
      </c>
      <c r="G332" s="56">
        <v>61</v>
      </c>
      <c r="H332"/>
    </row>
    <row r="333" spans="1:8" x14ac:dyDescent="0.2">
      <c r="A333" s="51" t="s">
        <v>345</v>
      </c>
      <c r="B333" s="52">
        <v>259</v>
      </c>
      <c r="C333" s="8"/>
      <c r="D333" s="8" t="s">
        <v>7</v>
      </c>
      <c r="F333" s="50" t="s">
        <v>87</v>
      </c>
      <c r="G333" s="56">
        <v>63</v>
      </c>
      <c r="H333"/>
    </row>
    <row r="334" spans="1:8" x14ac:dyDescent="0.2">
      <c r="A334" s="51" t="s">
        <v>346</v>
      </c>
      <c r="B334" s="52">
        <v>296</v>
      </c>
      <c r="C334" s="8"/>
      <c r="D334" s="8" t="s">
        <v>7</v>
      </c>
      <c r="F334" s="50" t="s">
        <v>88</v>
      </c>
      <c r="G334" s="56">
        <v>65</v>
      </c>
      <c r="H334"/>
    </row>
    <row r="335" spans="1:8" x14ac:dyDescent="0.2">
      <c r="A335" s="51" t="s">
        <v>347</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348</v>
      </c>
      <c r="B341" s="52">
        <v>25</v>
      </c>
      <c r="C341" s="8"/>
      <c r="D341" s="8" t="s">
        <v>7</v>
      </c>
      <c r="H341"/>
    </row>
    <row r="342" spans="1:8" x14ac:dyDescent="0.2">
      <c r="A342" s="51" t="s">
        <v>349</v>
      </c>
      <c r="B342" s="52">
        <v>88</v>
      </c>
      <c r="C342" s="8"/>
      <c r="D342" s="8" t="s">
        <v>7</v>
      </c>
      <c r="H342"/>
    </row>
    <row r="343" spans="1:8" x14ac:dyDescent="0.2">
      <c r="A343" s="51" t="s">
        <v>350</v>
      </c>
      <c r="B343" s="52">
        <v>58</v>
      </c>
      <c r="C343" s="8"/>
      <c r="D343" s="8" t="s">
        <v>7</v>
      </c>
      <c r="H343"/>
    </row>
    <row r="344" spans="1:8" x14ac:dyDescent="0.2">
      <c r="A344" s="51" t="s">
        <v>85</v>
      </c>
      <c r="B344" s="52">
        <v>15</v>
      </c>
      <c r="C344" s="8"/>
      <c r="D344" s="8" t="s">
        <v>7</v>
      </c>
      <c r="H344"/>
    </row>
    <row r="345" spans="1:8" x14ac:dyDescent="0.2">
      <c r="A345" s="51" t="s">
        <v>351</v>
      </c>
      <c r="B345" s="52">
        <v>9</v>
      </c>
      <c r="C345" s="8"/>
      <c r="D345" s="8" t="s">
        <v>7</v>
      </c>
      <c r="H345"/>
    </row>
    <row r="346" spans="1:8" x14ac:dyDescent="0.2">
      <c r="A346" s="51" t="s">
        <v>352</v>
      </c>
      <c r="B346" s="52">
        <v>14</v>
      </c>
      <c r="C346" s="8"/>
      <c r="D346" s="8" t="s">
        <v>7</v>
      </c>
      <c r="H346"/>
    </row>
    <row r="347" spans="1:8" x14ac:dyDescent="0.2">
      <c r="A347" s="51" t="s">
        <v>353</v>
      </c>
      <c r="B347" s="52">
        <v>19</v>
      </c>
      <c r="C347" s="8"/>
      <c r="D347" s="8" t="s">
        <v>7</v>
      </c>
      <c r="H347"/>
    </row>
    <row r="348" spans="1:8" x14ac:dyDescent="0.2">
      <c r="A348" s="51" t="s">
        <v>152</v>
      </c>
      <c r="B348" s="52">
        <v>22</v>
      </c>
      <c r="C348" s="8"/>
      <c r="D348" s="8" t="s">
        <v>7</v>
      </c>
      <c r="H348"/>
    </row>
    <row r="349" spans="1:8" x14ac:dyDescent="0.2">
      <c r="A349" s="51" t="s">
        <v>354</v>
      </c>
      <c r="B349" s="52">
        <v>30</v>
      </c>
      <c r="C349" s="8"/>
      <c r="D349" s="8" t="s">
        <v>7</v>
      </c>
      <c r="H349"/>
    </row>
    <row r="350" spans="1:8" x14ac:dyDescent="0.2">
      <c r="A350" s="51" t="s">
        <v>355</v>
      </c>
      <c r="B350" s="52">
        <v>4</v>
      </c>
      <c r="C350" s="8"/>
      <c r="D350" s="8" t="s">
        <v>7</v>
      </c>
      <c r="H350"/>
    </row>
    <row r="351" spans="1:8" x14ac:dyDescent="0.2">
      <c r="A351" s="51" t="s">
        <v>356</v>
      </c>
      <c r="B351" s="52">
        <v>5</v>
      </c>
      <c r="C351" s="8"/>
      <c r="D351" s="8" t="s">
        <v>7</v>
      </c>
      <c r="H351"/>
    </row>
    <row r="352" spans="1:8" x14ac:dyDescent="0.2">
      <c r="A352" s="51" t="s">
        <v>357</v>
      </c>
      <c r="B352" s="52">
        <v>3</v>
      </c>
      <c r="C352" s="8"/>
      <c r="D352" s="8" t="s">
        <v>7</v>
      </c>
      <c r="H352"/>
    </row>
    <row r="353" spans="1:8" x14ac:dyDescent="0.2">
      <c r="A353" s="51" t="s">
        <v>358</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359</v>
      </c>
      <c r="B356" s="52">
        <v>12</v>
      </c>
      <c r="D356" s="8" t="s">
        <v>7</v>
      </c>
      <c r="H356"/>
    </row>
    <row r="357" spans="1:8" x14ac:dyDescent="0.2">
      <c r="A357" s="51" t="s">
        <v>360</v>
      </c>
      <c r="B357" s="52">
        <v>73</v>
      </c>
      <c r="D357" s="8" t="s">
        <v>7</v>
      </c>
      <c r="H357"/>
    </row>
    <row r="358" spans="1:8" x14ac:dyDescent="0.2">
      <c r="A358" s="51" t="s">
        <v>361</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362</v>
      </c>
      <c r="B362" s="52">
        <v>17</v>
      </c>
      <c r="C362" s="8"/>
      <c r="D362" s="8" t="s">
        <v>7</v>
      </c>
      <c r="H362"/>
    </row>
    <row r="363" spans="1:8" x14ac:dyDescent="0.2">
      <c r="A363" s="51" t="s">
        <v>363</v>
      </c>
      <c r="B363" s="52">
        <v>13</v>
      </c>
      <c r="C363" s="8"/>
      <c r="D363" s="8" t="s">
        <v>7</v>
      </c>
      <c r="H363"/>
    </row>
    <row r="364" spans="1:8" x14ac:dyDescent="0.2">
      <c r="A364" s="51" t="s">
        <v>364</v>
      </c>
      <c r="B364" s="52">
        <v>24</v>
      </c>
      <c r="C364" s="232"/>
      <c r="D364" s="8" t="s">
        <v>7</v>
      </c>
      <c r="H364"/>
    </row>
    <row r="365" spans="1:8" x14ac:dyDescent="0.2">
      <c r="A365" s="51" t="s">
        <v>365</v>
      </c>
      <c r="B365" s="52">
        <v>123</v>
      </c>
      <c r="C365" s="232"/>
      <c r="D365" s="8" t="s">
        <v>7</v>
      </c>
      <c r="H365"/>
    </row>
    <row r="366" spans="1:8" x14ac:dyDescent="0.2">
      <c r="A366" s="51" t="s">
        <v>366</v>
      </c>
      <c r="B366" s="52">
        <v>40</v>
      </c>
      <c r="C366" s="232"/>
      <c r="D366" s="8" t="s">
        <v>7</v>
      </c>
      <c r="H366"/>
    </row>
    <row r="367" spans="1:8" x14ac:dyDescent="0.2">
      <c r="A367" s="51" t="s">
        <v>90</v>
      </c>
      <c r="B367" s="52">
        <v>77</v>
      </c>
      <c r="C367" s="232"/>
      <c r="D367" s="8" t="s">
        <v>7</v>
      </c>
      <c r="H367"/>
    </row>
    <row r="368" spans="1:8" x14ac:dyDescent="0.2">
      <c r="A368" s="51" t="s">
        <v>367</v>
      </c>
      <c r="B368" s="52">
        <v>80</v>
      </c>
      <c r="C368" s="232"/>
      <c r="D368" s="8" t="s">
        <v>7</v>
      </c>
      <c r="H368"/>
    </row>
    <row r="369" spans="1:8" x14ac:dyDescent="0.2">
      <c r="A369" s="51" t="s">
        <v>368</v>
      </c>
      <c r="B369" s="52">
        <v>80</v>
      </c>
      <c r="C369" s="232"/>
      <c r="D369" s="8" t="s">
        <v>7</v>
      </c>
      <c r="H369"/>
    </row>
    <row r="370" spans="1:8" x14ac:dyDescent="0.2">
      <c r="A370" s="51" t="s">
        <v>156</v>
      </c>
      <c r="B370" s="52">
        <v>15</v>
      </c>
      <c r="C370" s="232"/>
      <c r="D370" s="8" t="s">
        <v>7</v>
      </c>
      <c r="H370"/>
    </row>
    <row r="371" spans="1:8" x14ac:dyDescent="0.2">
      <c r="A371" s="51" t="s">
        <v>369</v>
      </c>
      <c r="B371" s="52">
        <v>937</v>
      </c>
      <c r="C371" s="232"/>
      <c r="D371" s="8" t="s">
        <v>64</v>
      </c>
      <c r="H371"/>
    </row>
    <row r="372" spans="1:8" x14ac:dyDescent="0.2">
      <c r="A372" s="51" t="s">
        <v>370</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0.161</v>
      </c>
      <c r="C375" s="367"/>
      <c r="D375" s="368" t="s">
        <v>32</v>
      </c>
      <c r="E375"/>
      <c r="H375"/>
    </row>
    <row r="376" spans="1:8" x14ac:dyDescent="0.2">
      <c r="A376" s="369" t="s">
        <v>277</v>
      </c>
      <c r="B376" s="373"/>
      <c r="C376" s="370">
        <v>9.67</v>
      </c>
      <c r="D376" s="371" t="s">
        <v>50</v>
      </c>
      <c r="E376"/>
      <c r="H376"/>
    </row>
    <row r="377" spans="1:8" x14ac:dyDescent="0.2">
      <c r="A377" s="365" t="s">
        <v>278</v>
      </c>
      <c r="B377" s="366">
        <v>0.127</v>
      </c>
      <c r="C377" s="372"/>
      <c r="D377" s="368" t="s">
        <v>32</v>
      </c>
      <c r="E377"/>
      <c r="F377"/>
      <c r="G377"/>
      <c r="H377"/>
    </row>
    <row r="378" spans="1:8" x14ac:dyDescent="0.2">
      <c r="A378" s="369" t="s">
        <v>279</v>
      </c>
      <c r="B378" s="373"/>
      <c r="C378" s="370">
        <v>8.43</v>
      </c>
      <c r="D378" s="371" t="s">
        <v>50</v>
      </c>
      <c r="E378"/>
      <c r="F378"/>
      <c r="G378"/>
      <c r="H378"/>
    </row>
    <row r="379" spans="1:8" x14ac:dyDescent="0.2">
      <c r="A379" s="365" t="s">
        <v>280</v>
      </c>
      <c r="B379" s="366">
        <v>0.11799999999999999</v>
      </c>
      <c r="C379" s="372"/>
      <c r="D379" s="368" t="s">
        <v>32</v>
      </c>
      <c r="E379"/>
      <c r="F379"/>
      <c r="G379"/>
      <c r="H379"/>
    </row>
    <row r="380" spans="1:8" x14ac:dyDescent="0.2">
      <c r="A380" s="369" t="s">
        <v>281</v>
      </c>
      <c r="B380" s="373"/>
      <c r="C380" s="370">
        <v>7.23</v>
      </c>
      <c r="D380" s="371" t="s">
        <v>50</v>
      </c>
      <c r="E380"/>
      <c r="F380"/>
      <c r="G380"/>
      <c r="H380"/>
    </row>
    <row r="381" spans="1:8" x14ac:dyDescent="0.2">
      <c r="A381" s="365" t="s">
        <v>283</v>
      </c>
      <c r="B381" s="366">
        <v>0.29099999999999998</v>
      </c>
      <c r="C381" s="372"/>
      <c r="D381" s="368" t="s">
        <v>32</v>
      </c>
      <c r="E381"/>
      <c r="F381"/>
      <c r="G381"/>
      <c r="H381"/>
    </row>
    <row r="382" spans="1:8" x14ac:dyDescent="0.2">
      <c r="A382" s="369" t="s">
        <v>284</v>
      </c>
      <c r="B382" s="373"/>
      <c r="C382" s="370">
        <v>8.57</v>
      </c>
      <c r="D382" s="371" t="s">
        <v>50</v>
      </c>
      <c r="E382"/>
      <c r="F382"/>
      <c r="G382"/>
      <c r="H382"/>
    </row>
    <row r="383" spans="1:8" x14ac:dyDescent="0.2">
      <c r="A383" s="365" t="s">
        <v>287</v>
      </c>
      <c r="B383" s="366">
        <v>0.20499999999999999</v>
      </c>
      <c r="C383" s="374"/>
      <c r="D383" s="368" t="s">
        <v>32</v>
      </c>
      <c r="E383"/>
      <c r="F383"/>
      <c r="G383"/>
      <c r="H383"/>
    </row>
    <row r="384" spans="1:8" x14ac:dyDescent="0.2">
      <c r="A384" s="369" t="s">
        <v>288</v>
      </c>
      <c r="B384" s="373"/>
      <c r="C384" s="375">
        <v>10.47</v>
      </c>
      <c r="D384" s="371" t="s">
        <v>50</v>
      </c>
      <c r="E384"/>
      <c r="F384"/>
      <c r="G384"/>
      <c r="H384"/>
    </row>
    <row r="385" spans="1:10" x14ac:dyDescent="0.2">
      <c r="A385" s="365" t="s">
        <v>289</v>
      </c>
      <c r="B385" s="366">
        <v>0.19800000000000001</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0.151</v>
      </c>
      <c r="C387" s="376"/>
      <c r="D387" s="368" t="s">
        <v>32</v>
      </c>
      <c r="E387"/>
      <c r="F387"/>
      <c r="G387"/>
      <c r="H387"/>
      <c r="J387" s="379"/>
    </row>
    <row r="388" spans="1:10" x14ac:dyDescent="0.2">
      <c r="A388" s="369" t="s">
        <v>292</v>
      </c>
      <c r="B388" s="378"/>
      <c r="C388" s="375">
        <v>8.5</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8.67</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6.7</v>
      </c>
      <c r="D392" s="371" t="s">
        <v>50</v>
      </c>
      <c r="E392"/>
      <c r="F392"/>
      <c r="G392"/>
      <c r="H392"/>
      <c r="J392" s="379"/>
    </row>
    <row r="393" spans="1:10" x14ac:dyDescent="0.2">
      <c r="A393" s="365" t="s">
        <v>297</v>
      </c>
      <c r="B393" s="377">
        <v>0.24</v>
      </c>
      <c r="C393" s="376"/>
      <c r="D393" s="368" t="s">
        <v>32</v>
      </c>
      <c r="E393"/>
      <c r="F393"/>
      <c r="G393"/>
      <c r="H393"/>
    </row>
    <row r="394" spans="1:10" x14ac:dyDescent="0.2">
      <c r="A394" s="380" t="s">
        <v>298</v>
      </c>
      <c r="B394" s="378"/>
      <c r="C394" s="381">
        <v>8.6</v>
      </c>
      <c r="D394" s="371" t="s">
        <v>50</v>
      </c>
      <c r="E394"/>
      <c r="F394"/>
      <c r="G394"/>
      <c r="H394"/>
    </row>
    <row r="395" spans="1:10" x14ac:dyDescent="0.2">
      <c r="A395" s="365" t="s">
        <v>299</v>
      </c>
      <c r="B395" s="366">
        <v>0.255</v>
      </c>
      <c r="C395" s="376"/>
      <c r="D395" s="368" t="s">
        <v>32</v>
      </c>
      <c r="E395"/>
      <c r="F395"/>
      <c r="G395"/>
      <c r="H395"/>
    </row>
    <row r="396" spans="1:10" x14ac:dyDescent="0.2">
      <c r="A396" s="369" t="s">
        <v>300</v>
      </c>
      <c r="B396" s="373"/>
      <c r="C396" s="375">
        <v>6.87</v>
      </c>
      <c r="D396" s="371" t="s">
        <v>50</v>
      </c>
      <c r="E396"/>
      <c r="F396"/>
      <c r="G396"/>
      <c r="H396"/>
    </row>
    <row r="397" spans="1:10" x14ac:dyDescent="0.2">
      <c r="A397" s="382" t="s">
        <v>301</v>
      </c>
      <c r="B397" s="377">
        <v>0.28499999999999998</v>
      </c>
      <c r="C397" s="383"/>
      <c r="D397" s="368" t="s">
        <v>32</v>
      </c>
      <c r="E397"/>
      <c r="F397"/>
      <c r="G397"/>
      <c r="H397"/>
    </row>
    <row r="398" spans="1:10" x14ac:dyDescent="0.2">
      <c r="A398" s="380" t="s">
        <v>302</v>
      </c>
      <c r="B398" s="378"/>
      <c r="C398" s="381">
        <v>8.17</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v>
      </c>
      <c r="D400" s="371" t="s">
        <v>50</v>
      </c>
      <c r="E400"/>
      <c r="F400"/>
      <c r="G400"/>
      <c r="H400"/>
    </row>
    <row r="401" spans="1:8" x14ac:dyDescent="0.2">
      <c r="A401" s="382" t="s">
        <v>305</v>
      </c>
      <c r="B401" s="377">
        <v>0.24099999999999999</v>
      </c>
      <c r="C401" s="383"/>
      <c r="D401" s="368" t="s">
        <v>32</v>
      </c>
      <c r="E401"/>
      <c r="F401"/>
      <c r="G401"/>
      <c r="H401"/>
    </row>
    <row r="402" spans="1:8" x14ac:dyDescent="0.2">
      <c r="A402" s="380" t="s">
        <v>306</v>
      </c>
      <c r="B402" s="378"/>
      <c r="C402" s="381">
        <v>5.5</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7.2</v>
      </c>
      <c r="D404" s="371" t="s">
        <v>50</v>
      </c>
      <c r="E404"/>
      <c r="F404"/>
      <c r="G404"/>
      <c r="H404"/>
    </row>
    <row r="405" spans="1:8" x14ac:dyDescent="0.2">
      <c r="A405" s="382" t="s">
        <v>309</v>
      </c>
      <c r="B405" s="377">
        <v>0.314</v>
      </c>
      <c r="C405" s="383"/>
      <c r="D405" s="368" t="s">
        <v>32</v>
      </c>
      <c r="E405"/>
      <c r="F405"/>
      <c r="G405"/>
      <c r="H405"/>
    </row>
    <row r="406" spans="1:8" x14ac:dyDescent="0.2">
      <c r="A406" s="380" t="s">
        <v>310</v>
      </c>
      <c r="B406" s="378"/>
      <c r="C406" s="381">
        <v>7.47</v>
      </c>
      <c r="D406" s="384" t="s">
        <v>50</v>
      </c>
      <c r="E406"/>
      <c r="F406"/>
      <c r="G406"/>
      <c r="H406"/>
    </row>
    <row r="407" spans="1:8" x14ac:dyDescent="0.2">
      <c r="A407"/>
    </row>
    <row r="408" spans="1:8" x14ac:dyDescent="0.2">
      <c r="A408"/>
    </row>
    <row r="409" spans="1:8" x14ac:dyDescent="0.2">
      <c r="A409"/>
    </row>
  </sheetData>
  <dataConsolidate/>
  <mergeCells count="2">
    <mergeCell ref="G4:I4"/>
    <mergeCell ref="D4:F4"/>
  </mergeCells>
  <phoneticPr fontId="0" type="noConversion"/>
  <dataValidations count="6">
    <dataValidation type="list" allowBlank="1" showInputMessage="1" showErrorMessage="1" prompt="click on arrow for a drop down list" sqref="A68:A72" xr:uid="{65669199-565C-45FC-BC63-1949DC502DB6}">
      <formula1>$A$322:$A$326</formula1>
    </dataValidation>
    <dataValidation type="list" allowBlank="1" showInputMessage="1" showErrorMessage="1" prompt="click on arrow for a drop down list" sqref="A58:A62" xr:uid="{B660464D-A515-41DF-A0F5-EAB93DB3877A}">
      <formula1>$A$298:$A$319</formula1>
    </dataValidation>
    <dataValidation type="list" allowBlank="1" showInputMessage="1" showErrorMessage="1" prompt="click on arrow for a drop down list" sqref="A48:A52" xr:uid="{CA305C26-70C2-4118-9E56-396087DB1320}">
      <formula1>$A281:$A$297</formula1>
    </dataValidation>
    <dataValidation type="list" allowBlank="1" showInputMessage="1" showErrorMessage="1" prompt="click on arrow for a drop down list" sqref="A78:A82" xr:uid="{393DD7BB-30B9-4732-857C-FF2D9709E015}">
      <formula1>$A$330:$A$372</formula1>
    </dataValidation>
    <dataValidation type="list" allowBlank="1" showInputMessage="1" showErrorMessage="1" sqref="A95:A100" xr:uid="{CE7E859F-76F4-4B5D-81E1-5270ED1D095F}">
      <formula1>$A$375:$A$406</formula1>
    </dataValidation>
    <dataValidation type="list" allowBlank="1" showInputMessage="1" showErrorMessage="1" prompt="Click on arrow for a drop down list" sqref="E7:E42" xr:uid="{BC6FF162-48A8-4CDF-9A82-9A0175BA793C}">
      <formula1>$F$281:$F$335</formula1>
    </dataValidation>
  </dataValidations>
  <pageMargins left="0.7" right="0.45" top="0.75" bottom="0.75" header="0.3" footer="0.3"/>
  <pageSetup scale="80" orientation="portrait"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409"/>
  <sheetViews>
    <sheetView showGridLines="0" workbookViewId="0">
      <selection activeCell="G4" sqref="G4:I4"/>
    </sheetView>
  </sheetViews>
  <sheetFormatPr defaultRowHeight="12.75" x14ac:dyDescent="0.2"/>
  <cols>
    <col min="1" max="1" width="23.42578125" style="1" customWidth="1"/>
    <col min="2" max="2" width="12.425781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'day26'!B4+1</f>
        <v>44131</v>
      </c>
      <c r="C4" s="172"/>
      <c r="D4" s="479" t="s">
        <v>53</v>
      </c>
      <c r="E4" s="479"/>
      <c r="F4" s="479"/>
      <c r="G4" s="477"/>
      <c r="H4" s="477"/>
      <c r="I4" s="478"/>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343</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350</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363</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365</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369</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44327.488727777774</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ht="14.25" customHeight="1"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340</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341</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342</v>
      </c>
      <c r="B330" s="52">
        <v>136</v>
      </c>
      <c r="C330" s="8"/>
      <c r="D330" s="8" t="s">
        <v>7</v>
      </c>
      <c r="F330" s="50" t="s">
        <v>83</v>
      </c>
      <c r="G330" s="56">
        <v>57</v>
      </c>
      <c r="H330"/>
    </row>
    <row r="331" spans="1:8" x14ac:dyDescent="0.2">
      <c r="A331" s="51" t="s">
        <v>343</v>
      </c>
      <c r="B331" s="52">
        <v>149</v>
      </c>
      <c r="C331" s="8"/>
      <c r="D331" s="8" t="s">
        <v>7</v>
      </c>
      <c r="F331" s="50" t="s">
        <v>84</v>
      </c>
      <c r="G331" s="56">
        <v>59</v>
      </c>
      <c r="H331"/>
    </row>
    <row r="332" spans="1:8" x14ac:dyDescent="0.2">
      <c r="A332" s="51" t="s">
        <v>344</v>
      </c>
      <c r="B332" s="52">
        <v>371</v>
      </c>
      <c r="C332" s="8"/>
      <c r="D332" s="8" t="s">
        <v>7</v>
      </c>
      <c r="F332" s="50" t="s">
        <v>86</v>
      </c>
      <c r="G332" s="56">
        <v>61</v>
      </c>
      <c r="H332"/>
    </row>
    <row r="333" spans="1:8" x14ac:dyDescent="0.2">
      <c r="A333" s="51" t="s">
        <v>345</v>
      </c>
      <c r="B333" s="52">
        <v>259</v>
      </c>
      <c r="C333" s="8"/>
      <c r="D333" s="8" t="s">
        <v>7</v>
      </c>
      <c r="F333" s="50" t="s">
        <v>87</v>
      </c>
      <c r="G333" s="56">
        <v>63</v>
      </c>
      <c r="H333"/>
    </row>
    <row r="334" spans="1:8" x14ac:dyDescent="0.2">
      <c r="A334" s="51" t="s">
        <v>346</v>
      </c>
      <c r="B334" s="52">
        <v>296</v>
      </c>
      <c r="C334" s="8"/>
      <c r="D334" s="8" t="s">
        <v>7</v>
      </c>
      <c r="F334" s="50" t="s">
        <v>88</v>
      </c>
      <c r="G334" s="56">
        <v>65</v>
      </c>
      <c r="H334"/>
    </row>
    <row r="335" spans="1:8" x14ac:dyDescent="0.2">
      <c r="A335" s="51" t="s">
        <v>347</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348</v>
      </c>
      <c r="B341" s="52">
        <v>25</v>
      </c>
      <c r="C341" s="8"/>
      <c r="D341" s="8" t="s">
        <v>7</v>
      </c>
      <c r="H341"/>
    </row>
    <row r="342" spans="1:8" x14ac:dyDescent="0.2">
      <c r="A342" s="51" t="s">
        <v>349</v>
      </c>
      <c r="B342" s="52">
        <v>88</v>
      </c>
      <c r="C342" s="8"/>
      <c r="D342" s="8" t="s">
        <v>7</v>
      </c>
      <c r="H342"/>
    </row>
    <row r="343" spans="1:8" x14ac:dyDescent="0.2">
      <c r="A343" s="51" t="s">
        <v>350</v>
      </c>
      <c r="B343" s="52">
        <v>58</v>
      </c>
      <c r="C343" s="8"/>
      <c r="D343" s="8" t="s">
        <v>7</v>
      </c>
      <c r="H343"/>
    </row>
    <row r="344" spans="1:8" x14ac:dyDescent="0.2">
      <c r="A344" s="51" t="s">
        <v>85</v>
      </c>
      <c r="B344" s="52">
        <v>15</v>
      </c>
      <c r="C344" s="8"/>
      <c r="D344" s="8" t="s">
        <v>7</v>
      </c>
      <c r="H344"/>
    </row>
    <row r="345" spans="1:8" x14ac:dyDescent="0.2">
      <c r="A345" s="51" t="s">
        <v>351</v>
      </c>
      <c r="B345" s="52">
        <v>9</v>
      </c>
      <c r="C345" s="8"/>
      <c r="D345" s="8" t="s">
        <v>7</v>
      </c>
      <c r="H345"/>
    </row>
    <row r="346" spans="1:8" x14ac:dyDescent="0.2">
      <c r="A346" s="51" t="s">
        <v>352</v>
      </c>
      <c r="B346" s="52">
        <v>14</v>
      </c>
      <c r="C346" s="8"/>
      <c r="D346" s="8" t="s">
        <v>7</v>
      </c>
      <c r="H346"/>
    </row>
    <row r="347" spans="1:8" x14ac:dyDescent="0.2">
      <c r="A347" s="51" t="s">
        <v>353</v>
      </c>
      <c r="B347" s="52">
        <v>19</v>
      </c>
      <c r="C347" s="8"/>
      <c r="D347" s="8" t="s">
        <v>7</v>
      </c>
      <c r="H347"/>
    </row>
    <row r="348" spans="1:8" x14ac:dyDescent="0.2">
      <c r="A348" s="51" t="s">
        <v>152</v>
      </c>
      <c r="B348" s="52">
        <v>22</v>
      </c>
      <c r="C348" s="8"/>
      <c r="D348" s="8" t="s">
        <v>7</v>
      </c>
      <c r="H348"/>
    </row>
    <row r="349" spans="1:8" x14ac:dyDescent="0.2">
      <c r="A349" s="51" t="s">
        <v>354</v>
      </c>
      <c r="B349" s="52">
        <v>30</v>
      </c>
      <c r="C349" s="8"/>
      <c r="D349" s="8" t="s">
        <v>7</v>
      </c>
      <c r="H349"/>
    </row>
    <row r="350" spans="1:8" x14ac:dyDescent="0.2">
      <c r="A350" s="51" t="s">
        <v>355</v>
      </c>
      <c r="B350" s="52">
        <v>4</v>
      </c>
      <c r="C350" s="8"/>
      <c r="D350" s="8" t="s">
        <v>7</v>
      </c>
      <c r="H350"/>
    </row>
    <row r="351" spans="1:8" x14ac:dyDescent="0.2">
      <c r="A351" s="51" t="s">
        <v>356</v>
      </c>
      <c r="B351" s="52">
        <v>5</v>
      </c>
      <c r="C351" s="8"/>
      <c r="D351" s="8" t="s">
        <v>7</v>
      </c>
      <c r="H351"/>
    </row>
    <row r="352" spans="1:8" x14ac:dyDescent="0.2">
      <c r="A352" s="51" t="s">
        <v>357</v>
      </c>
      <c r="B352" s="52">
        <v>3</v>
      </c>
      <c r="C352" s="8"/>
      <c r="D352" s="8" t="s">
        <v>7</v>
      </c>
      <c r="H352"/>
    </row>
    <row r="353" spans="1:8" x14ac:dyDescent="0.2">
      <c r="A353" s="51" t="s">
        <v>358</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359</v>
      </c>
      <c r="B356" s="52">
        <v>12</v>
      </c>
      <c r="D356" s="8" t="s">
        <v>7</v>
      </c>
      <c r="H356"/>
    </row>
    <row r="357" spans="1:8" x14ac:dyDescent="0.2">
      <c r="A357" s="51" t="s">
        <v>360</v>
      </c>
      <c r="B357" s="52">
        <v>73</v>
      </c>
      <c r="D357" s="8" t="s">
        <v>7</v>
      </c>
      <c r="H357"/>
    </row>
    <row r="358" spans="1:8" x14ac:dyDescent="0.2">
      <c r="A358" s="51" t="s">
        <v>361</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362</v>
      </c>
      <c r="B362" s="52">
        <v>17</v>
      </c>
      <c r="C362" s="8"/>
      <c r="D362" s="8" t="s">
        <v>7</v>
      </c>
      <c r="H362"/>
    </row>
    <row r="363" spans="1:8" x14ac:dyDescent="0.2">
      <c r="A363" s="51" t="s">
        <v>363</v>
      </c>
      <c r="B363" s="52">
        <v>13</v>
      </c>
      <c r="C363" s="8"/>
      <c r="D363" s="8" t="s">
        <v>7</v>
      </c>
      <c r="H363"/>
    </row>
    <row r="364" spans="1:8" x14ac:dyDescent="0.2">
      <c r="A364" s="51" t="s">
        <v>364</v>
      </c>
      <c r="B364" s="52">
        <v>24</v>
      </c>
      <c r="C364" s="232"/>
      <c r="D364" s="8" t="s">
        <v>7</v>
      </c>
      <c r="H364"/>
    </row>
    <row r="365" spans="1:8" x14ac:dyDescent="0.2">
      <c r="A365" s="51" t="s">
        <v>365</v>
      </c>
      <c r="B365" s="52">
        <v>123</v>
      </c>
      <c r="C365" s="232"/>
      <c r="D365" s="8" t="s">
        <v>7</v>
      </c>
      <c r="H365"/>
    </row>
    <row r="366" spans="1:8" x14ac:dyDescent="0.2">
      <c r="A366" s="51" t="s">
        <v>366</v>
      </c>
      <c r="B366" s="52">
        <v>40</v>
      </c>
      <c r="C366" s="232"/>
      <c r="D366" s="8" t="s">
        <v>7</v>
      </c>
      <c r="H366"/>
    </row>
    <row r="367" spans="1:8" x14ac:dyDescent="0.2">
      <c r="A367" s="51" t="s">
        <v>90</v>
      </c>
      <c r="B367" s="52">
        <v>77</v>
      </c>
      <c r="C367" s="232"/>
      <c r="D367" s="8" t="s">
        <v>7</v>
      </c>
      <c r="H367"/>
    </row>
    <row r="368" spans="1:8" x14ac:dyDescent="0.2">
      <c r="A368" s="51" t="s">
        <v>367</v>
      </c>
      <c r="B368" s="52">
        <v>80</v>
      </c>
      <c r="C368" s="232"/>
      <c r="D368" s="8" t="s">
        <v>7</v>
      </c>
      <c r="H368"/>
    </row>
    <row r="369" spans="1:8" x14ac:dyDescent="0.2">
      <c r="A369" s="51" t="s">
        <v>368</v>
      </c>
      <c r="B369" s="52">
        <v>80</v>
      </c>
      <c r="C369" s="232"/>
      <c r="D369" s="8" t="s">
        <v>7</v>
      </c>
      <c r="H369"/>
    </row>
    <row r="370" spans="1:8" x14ac:dyDescent="0.2">
      <c r="A370" s="51" t="s">
        <v>156</v>
      </c>
      <c r="B370" s="52">
        <v>15</v>
      </c>
      <c r="C370" s="232"/>
      <c r="D370" s="8" t="s">
        <v>7</v>
      </c>
      <c r="H370"/>
    </row>
    <row r="371" spans="1:8" x14ac:dyDescent="0.2">
      <c r="A371" s="51" t="s">
        <v>369</v>
      </c>
      <c r="B371" s="52">
        <v>937</v>
      </c>
      <c r="C371" s="232"/>
      <c r="D371" s="8" t="s">
        <v>64</v>
      </c>
      <c r="H371"/>
    </row>
    <row r="372" spans="1:8" x14ac:dyDescent="0.2">
      <c r="A372" s="51" t="s">
        <v>370</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0.161</v>
      </c>
      <c r="C375" s="367"/>
      <c r="D375" s="368" t="s">
        <v>32</v>
      </c>
      <c r="E375"/>
      <c r="H375"/>
    </row>
    <row r="376" spans="1:8" x14ac:dyDescent="0.2">
      <c r="A376" s="369" t="s">
        <v>277</v>
      </c>
      <c r="B376" s="373"/>
      <c r="C376" s="370">
        <v>9.67</v>
      </c>
      <c r="D376" s="371" t="s">
        <v>50</v>
      </c>
      <c r="E376"/>
      <c r="H376"/>
    </row>
    <row r="377" spans="1:8" x14ac:dyDescent="0.2">
      <c r="A377" s="365" t="s">
        <v>278</v>
      </c>
      <c r="B377" s="366">
        <v>0.127</v>
      </c>
      <c r="C377" s="372"/>
      <c r="D377" s="368" t="s">
        <v>32</v>
      </c>
      <c r="E377"/>
      <c r="F377"/>
      <c r="G377"/>
      <c r="H377"/>
    </row>
    <row r="378" spans="1:8" x14ac:dyDescent="0.2">
      <c r="A378" s="369" t="s">
        <v>279</v>
      </c>
      <c r="B378" s="373"/>
      <c r="C378" s="370">
        <v>8.43</v>
      </c>
      <c r="D378" s="371" t="s">
        <v>50</v>
      </c>
      <c r="E378"/>
      <c r="F378"/>
      <c r="G378"/>
      <c r="H378"/>
    </row>
    <row r="379" spans="1:8" x14ac:dyDescent="0.2">
      <c r="A379" s="365" t="s">
        <v>280</v>
      </c>
      <c r="B379" s="366">
        <v>0.11799999999999999</v>
      </c>
      <c r="C379" s="372"/>
      <c r="D379" s="368" t="s">
        <v>32</v>
      </c>
      <c r="E379"/>
      <c r="F379"/>
      <c r="G379"/>
      <c r="H379"/>
    </row>
    <row r="380" spans="1:8" x14ac:dyDescent="0.2">
      <c r="A380" s="369" t="s">
        <v>281</v>
      </c>
      <c r="B380" s="373"/>
      <c r="C380" s="370">
        <v>7.23</v>
      </c>
      <c r="D380" s="371" t="s">
        <v>50</v>
      </c>
      <c r="E380"/>
      <c r="F380"/>
      <c r="G380"/>
      <c r="H380"/>
    </row>
    <row r="381" spans="1:8" x14ac:dyDescent="0.2">
      <c r="A381" s="365" t="s">
        <v>283</v>
      </c>
      <c r="B381" s="366">
        <v>0.29099999999999998</v>
      </c>
      <c r="C381" s="372"/>
      <c r="D381" s="368" t="s">
        <v>32</v>
      </c>
      <c r="E381"/>
      <c r="F381"/>
      <c r="G381"/>
      <c r="H381"/>
    </row>
    <row r="382" spans="1:8" x14ac:dyDescent="0.2">
      <c r="A382" s="369" t="s">
        <v>284</v>
      </c>
      <c r="B382" s="373"/>
      <c r="C382" s="370">
        <v>8.57</v>
      </c>
      <c r="D382" s="371" t="s">
        <v>50</v>
      </c>
      <c r="E382"/>
      <c r="F382"/>
      <c r="G382"/>
      <c r="H382"/>
    </row>
    <row r="383" spans="1:8" x14ac:dyDescent="0.2">
      <c r="A383" s="365" t="s">
        <v>287</v>
      </c>
      <c r="B383" s="366">
        <v>0.20499999999999999</v>
      </c>
      <c r="C383" s="374"/>
      <c r="D383" s="368" t="s">
        <v>32</v>
      </c>
      <c r="E383"/>
      <c r="F383"/>
      <c r="G383"/>
      <c r="H383"/>
    </row>
    <row r="384" spans="1:8" x14ac:dyDescent="0.2">
      <c r="A384" s="369" t="s">
        <v>288</v>
      </c>
      <c r="B384" s="373"/>
      <c r="C384" s="375">
        <v>10.47</v>
      </c>
      <c r="D384" s="371" t="s">
        <v>50</v>
      </c>
      <c r="E384"/>
      <c r="F384"/>
      <c r="G384"/>
      <c r="H384"/>
    </row>
    <row r="385" spans="1:10" x14ac:dyDescent="0.2">
      <c r="A385" s="365" t="s">
        <v>289</v>
      </c>
      <c r="B385" s="366">
        <v>0.19800000000000001</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0.151</v>
      </c>
      <c r="C387" s="376"/>
      <c r="D387" s="368" t="s">
        <v>32</v>
      </c>
      <c r="E387"/>
      <c r="F387"/>
      <c r="G387"/>
      <c r="H387"/>
      <c r="J387" s="379"/>
    </row>
    <row r="388" spans="1:10" x14ac:dyDescent="0.2">
      <c r="A388" s="369" t="s">
        <v>292</v>
      </c>
      <c r="B388" s="378"/>
      <c r="C388" s="375">
        <v>8.5</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8.67</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6.7</v>
      </c>
      <c r="D392" s="371" t="s">
        <v>50</v>
      </c>
      <c r="E392"/>
      <c r="F392"/>
      <c r="G392"/>
      <c r="H392"/>
      <c r="J392" s="379"/>
    </row>
    <row r="393" spans="1:10" x14ac:dyDescent="0.2">
      <c r="A393" s="365" t="s">
        <v>297</v>
      </c>
      <c r="B393" s="377">
        <v>0.24</v>
      </c>
      <c r="C393" s="376"/>
      <c r="D393" s="368" t="s">
        <v>32</v>
      </c>
      <c r="E393"/>
      <c r="F393"/>
      <c r="G393"/>
      <c r="H393"/>
    </row>
    <row r="394" spans="1:10" x14ac:dyDescent="0.2">
      <c r="A394" s="380" t="s">
        <v>298</v>
      </c>
      <c r="B394" s="378"/>
      <c r="C394" s="381">
        <v>8.6</v>
      </c>
      <c r="D394" s="371" t="s">
        <v>50</v>
      </c>
      <c r="E394"/>
      <c r="F394"/>
      <c r="G394"/>
      <c r="H394"/>
    </row>
    <row r="395" spans="1:10" x14ac:dyDescent="0.2">
      <c r="A395" s="365" t="s">
        <v>299</v>
      </c>
      <c r="B395" s="366">
        <v>0.255</v>
      </c>
      <c r="C395" s="376"/>
      <c r="D395" s="368" t="s">
        <v>32</v>
      </c>
      <c r="E395"/>
      <c r="F395"/>
      <c r="G395"/>
      <c r="H395"/>
    </row>
    <row r="396" spans="1:10" x14ac:dyDescent="0.2">
      <c r="A396" s="369" t="s">
        <v>300</v>
      </c>
      <c r="B396" s="373"/>
      <c r="C396" s="375">
        <v>6.87</v>
      </c>
      <c r="D396" s="371" t="s">
        <v>50</v>
      </c>
      <c r="E396"/>
      <c r="F396"/>
      <c r="G396"/>
      <c r="H396"/>
    </row>
    <row r="397" spans="1:10" x14ac:dyDescent="0.2">
      <c r="A397" s="382" t="s">
        <v>301</v>
      </c>
      <c r="B397" s="377">
        <v>0.28499999999999998</v>
      </c>
      <c r="C397" s="383"/>
      <c r="D397" s="368" t="s">
        <v>32</v>
      </c>
      <c r="E397"/>
      <c r="F397"/>
      <c r="G397"/>
      <c r="H397"/>
    </row>
    <row r="398" spans="1:10" x14ac:dyDescent="0.2">
      <c r="A398" s="380" t="s">
        <v>302</v>
      </c>
      <c r="B398" s="378"/>
      <c r="C398" s="381">
        <v>8.17</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v>
      </c>
      <c r="D400" s="371" t="s">
        <v>50</v>
      </c>
      <c r="E400"/>
      <c r="F400"/>
      <c r="G400"/>
      <c r="H400"/>
    </row>
    <row r="401" spans="1:8" x14ac:dyDescent="0.2">
      <c r="A401" s="382" t="s">
        <v>305</v>
      </c>
      <c r="B401" s="377">
        <v>0.24099999999999999</v>
      </c>
      <c r="C401" s="383"/>
      <c r="D401" s="368" t="s">
        <v>32</v>
      </c>
      <c r="E401"/>
      <c r="F401"/>
      <c r="G401"/>
      <c r="H401"/>
    </row>
    <row r="402" spans="1:8" x14ac:dyDescent="0.2">
      <c r="A402" s="380" t="s">
        <v>306</v>
      </c>
      <c r="B402" s="378"/>
      <c r="C402" s="381">
        <v>5.5</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7.2</v>
      </c>
      <c r="D404" s="371" t="s">
        <v>50</v>
      </c>
      <c r="E404"/>
      <c r="F404"/>
      <c r="G404"/>
      <c r="H404"/>
    </row>
    <row r="405" spans="1:8" x14ac:dyDescent="0.2">
      <c r="A405" s="382" t="s">
        <v>309</v>
      </c>
      <c r="B405" s="377">
        <v>0.314</v>
      </c>
      <c r="C405" s="383"/>
      <c r="D405" s="368" t="s">
        <v>32</v>
      </c>
      <c r="E405"/>
      <c r="F405"/>
      <c r="G405"/>
      <c r="H405"/>
    </row>
    <row r="406" spans="1:8" x14ac:dyDescent="0.2">
      <c r="A406" s="380" t="s">
        <v>310</v>
      </c>
      <c r="B406" s="378"/>
      <c r="C406" s="381">
        <v>7.47</v>
      </c>
      <c r="D406" s="384" t="s">
        <v>50</v>
      </c>
      <c r="E406"/>
      <c r="F406"/>
      <c r="G406"/>
      <c r="H406"/>
    </row>
    <row r="407" spans="1:8" x14ac:dyDescent="0.2">
      <c r="A407"/>
    </row>
    <row r="408" spans="1:8" x14ac:dyDescent="0.2">
      <c r="A408"/>
    </row>
    <row r="409" spans="1:8" x14ac:dyDescent="0.2">
      <c r="A409"/>
    </row>
  </sheetData>
  <mergeCells count="2">
    <mergeCell ref="G4:I4"/>
    <mergeCell ref="D4:F4"/>
  </mergeCells>
  <phoneticPr fontId="0" type="noConversion"/>
  <dataValidations count="6">
    <dataValidation type="list" allowBlank="1" showInputMessage="1" showErrorMessage="1" prompt="click on arrow for a drop down list" sqref="A68:A72" xr:uid="{529D51B5-AD40-4352-98B3-420BF90070CB}">
      <formula1>$A$322:$A$326</formula1>
    </dataValidation>
    <dataValidation type="list" allowBlank="1" showInputMessage="1" showErrorMessage="1" prompt="click on arrow for a drop down list" sqref="A58:A62" xr:uid="{7516C47E-C0A1-4DDA-B824-3E3C1FCD08FE}">
      <formula1>$A$298:$A$319</formula1>
    </dataValidation>
    <dataValidation type="list" allowBlank="1" showInputMessage="1" showErrorMessage="1" prompt="click on arrow for a drop down list" sqref="A48:A52" xr:uid="{936C070C-313C-413B-B6B7-1503C654F125}">
      <formula1>$A281:$A$297</formula1>
    </dataValidation>
    <dataValidation type="list" allowBlank="1" showInputMessage="1" showErrorMessage="1" prompt="click on arrow for a drop down list" sqref="A78:A82" xr:uid="{C6A840D4-747A-4C52-B76F-1594CAC6D7CD}">
      <formula1>$A$330:$A$372</formula1>
    </dataValidation>
    <dataValidation type="list" allowBlank="1" showInputMessage="1" showErrorMessage="1" sqref="A95:A100" xr:uid="{28DD74F1-2C6B-4AF3-B430-2433D6EA6C7A}">
      <formula1>$A$375:$A$406</formula1>
    </dataValidation>
    <dataValidation type="list" allowBlank="1" showInputMessage="1" showErrorMessage="1" prompt="Click on arrow for a drop down list" sqref="E7:E42" xr:uid="{C3DC687E-04DB-4E43-BDE1-1371281907F5}">
      <formula1>$F$281:$F$335</formula1>
    </dataValidation>
  </dataValidations>
  <pageMargins left="0.7" right="0.45" top="0.75" bottom="0.75" header="0.3" footer="0.3"/>
  <pageSetup scale="80" orientation="portrait"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409"/>
  <sheetViews>
    <sheetView showGridLines="0" workbookViewId="0">
      <selection activeCell="G4" sqref="G4:I4"/>
    </sheetView>
  </sheetViews>
  <sheetFormatPr defaultRowHeight="12.75" x14ac:dyDescent="0.2"/>
  <cols>
    <col min="1" max="1" width="23.140625" style="1" customWidth="1"/>
    <col min="2" max="2" width="12.1406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'day27'!B4+1</f>
        <v>44132</v>
      </c>
      <c r="C4" s="172"/>
      <c r="D4" s="479" t="s">
        <v>53</v>
      </c>
      <c r="E4" s="479"/>
      <c r="F4" s="479"/>
      <c r="G4" s="477"/>
      <c r="H4" s="477"/>
      <c r="I4" s="478"/>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70</v>
      </c>
      <c r="F41" s="107" t="s">
        <v>187</v>
      </c>
      <c r="G41" s="202">
        <v>0</v>
      </c>
      <c r="H41" s="130">
        <f>INDEX(rate!$F$4:$G$57,MATCH(E41,rate!$F$4:$F$57,0),2)</f>
        <v>127</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343</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350</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363</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365</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369</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46" t="s">
        <v>304</v>
      </c>
      <c r="B95" s="175"/>
      <c r="C95" s="272" t="str">
        <f>INDEX(rate!$A$98:$D$129,MATCH(A95,rate!$A$98:$A$129,0),4)</f>
        <v>DAYS</v>
      </c>
      <c r="D95" s="84">
        <v>0</v>
      </c>
      <c r="E95" s="278"/>
      <c r="F95" s="272">
        <f>INDEX(rate!$A$98:$D$129,MATCH(A95,rate!$A$98:$A$129,0),3)</f>
        <v>5.3</v>
      </c>
      <c r="G95" s="85"/>
      <c r="H95" s="262">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v>
      </c>
      <c r="G99" s="85"/>
      <c r="H99" s="262">
        <f>D99*F99</f>
        <v>0</v>
      </c>
      <c r="I99" s="353"/>
    </row>
    <row r="100" spans="1:9" s="51" customFormat="1" ht="11.25" thickBot="1" x14ac:dyDescent="0.2">
      <c r="A100" s="251" t="s">
        <v>303</v>
      </c>
      <c r="B100" s="177"/>
      <c r="C100" s="272" t="str">
        <f>INDEX(rate!$A$98:$D$129,MATCH(A100,rate!$A$98:$A$129,0),4)</f>
        <v>MILES</v>
      </c>
      <c r="D100" s="131"/>
      <c r="E100" s="279">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44327.488727777774</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ht="14.25" customHeight="1"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340</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341</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342</v>
      </c>
      <c r="B330" s="52">
        <v>136</v>
      </c>
      <c r="C330" s="8"/>
      <c r="D330" s="8" t="s">
        <v>7</v>
      </c>
      <c r="F330" s="50" t="s">
        <v>83</v>
      </c>
      <c r="G330" s="56">
        <v>57</v>
      </c>
      <c r="H330"/>
    </row>
    <row r="331" spans="1:8" x14ac:dyDescent="0.2">
      <c r="A331" s="51" t="s">
        <v>343</v>
      </c>
      <c r="B331" s="52">
        <v>149</v>
      </c>
      <c r="C331" s="8"/>
      <c r="D331" s="8" t="s">
        <v>7</v>
      </c>
      <c r="F331" s="50" t="s">
        <v>84</v>
      </c>
      <c r="G331" s="56">
        <v>59</v>
      </c>
      <c r="H331"/>
    </row>
    <row r="332" spans="1:8" x14ac:dyDescent="0.2">
      <c r="A332" s="51" t="s">
        <v>344</v>
      </c>
      <c r="B332" s="52">
        <v>371</v>
      </c>
      <c r="C332" s="8"/>
      <c r="D332" s="8" t="s">
        <v>7</v>
      </c>
      <c r="F332" s="50" t="s">
        <v>86</v>
      </c>
      <c r="G332" s="56">
        <v>61</v>
      </c>
      <c r="H332"/>
    </row>
    <row r="333" spans="1:8" x14ac:dyDescent="0.2">
      <c r="A333" s="51" t="s">
        <v>345</v>
      </c>
      <c r="B333" s="52">
        <v>259</v>
      </c>
      <c r="C333" s="8"/>
      <c r="D333" s="8" t="s">
        <v>7</v>
      </c>
      <c r="F333" s="50" t="s">
        <v>87</v>
      </c>
      <c r="G333" s="56">
        <v>63</v>
      </c>
      <c r="H333"/>
    </row>
    <row r="334" spans="1:8" x14ac:dyDescent="0.2">
      <c r="A334" s="51" t="s">
        <v>346</v>
      </c>
      <c r="B334" s="52">
        <v>296</v>
      </c>
      <c r="C334" s="8"/>
      <c r="D334" s="8" t="s">
        <v>7</v>
      </c>
      <c r="F334" s="50" t="s">
        <v>88</v>
      </c>
      <c r="G334" s="56">
        <v>65</v>
      </c>
      <c r="H334"/>
    </row>
    <row r="335" spans="1:8" x14ac:dyDescent="0.2">
      <c r="A335" s="51" t="s">
        <v>347</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348</v>
      </c>
      <c r="B341" s="52">
        <v>25</v>
      </c>
      <c r="C341" s="8"/>
      <c r="D341" s="8" t="s">
        <v>7</v>
      </c>
      <c r="H341"/>
    </row>
    <row r="342" spans="1:8" x14ac:dyDescent="0.2">
      <c r="A342" s="51" t="s">
        <v>349</v>
      </c>
      <c r="B342" s="52">
        <v>88</v>
      </c>
      <c r="C342" s="8"/>
      <c r="D342" s="8" t="s">
        <v>7</v>
      </c>
      <c r="H342"/>
    </row>
    <row r="343" spans="1:8" x14ac:dyDescent="0.2">
      <c r="A343" s="51" t="s">
        <v>350</v>
      </c>
      <c r="B343" s="52">
        <v>58</v>
      </c>
      <c r="C343" s="8"/>
      <c r="D343" s="8" t="s">
        <v>7</v>
      </c>
      <c r="H343"/>
    </row>
    <row r="344" spans="1:8" x14ac:dyDescent="0.2">
      <c r="A344" s="51" t="s">
        <v>85</v>
      </c>
      <c r="B344" s="52">
        <v>15</v>
      </c>
      <c r="C344" s="8"/>
      <c r="D344" s="8" t="s">
        <v>7</v>
      </c>
      <c r="H344"/>
    </row>
    <row r="345" spans="1:8" x14ac:dyDescent="0.2">
      <c r="A345" s="51" t="s">
        <v>351</v>
      </c>
      <c r="B345" s="52">
        <v>9</v>
      </c>
      <c r="C345" s="8"/>
      <c r="D345" s="8" t="s">
        <v>7</v>
      </c>
      <c r="H345"/>
    </row>
    <row r="346" spans="1:8" x14ac:dyDescent="0.2">
      <c r="A346" s="51" t="s">
        <v>352</v>
      </c>
      <c r="B346" s="52">
        <v>14</v>
      </c>
      <c r="C346" s="8"/>
      <c r="D346" s="8" t="s">
        <v>7</v>
      </c>
      <c r="H346"/>
    </row>
    <row r="347" spans="1:8" x14ac:dyDescent="0.2">
      <c r="A347" s="51" t="s">
        <v>353</v>
      </c>
      <c r="B347" s="52">
        <v>19</v>
      </c>
      <c r="C347" s="8"/>
      <c r="D347" s="8" t="s">
        <v>7</v>
      </c>
      <c r="H347"/>
    </row>
    <row r="348" spans="1:8" x14ac:dyDescent="0.2">
      <c r="A348" s="51" t="s">
        <v>152</v>
      </c>
      <c r="B348" s="52">
        <v>22</v>
      </c>
      <c r="C348" s="8"/>
      <c r="D348" s="8" t="s">
        <v>7</v>
      </c>
      <c r="H348"/>
    </row>
    <row r="349" spans="1:8" x14ac:dyDescent="0.2">
      <c r="A349" s="51" t="s">
        <v>354</v>
      </c>
      <c r="B349" s="52">
        <v>30</v>
      </c>
      <c r="C349" s="8"/>
      <c r="D349" s="8" t="s">
        <v>7</v>
      </c>
      <c r="H349"/>
    </row>
    <row r="350" spans="1:8" x14ac:dyDescent="0.2">
      <c r="A350" s="51" t="s">
        <v>355</v>
      </c>
      <c r="B350" s="52">
        <v>4</v>
      </c>
      <c r="C350" s="8"/>
      <c r="D350" s="8" t="s">
        <v>7</v>
      </c>
      <c r="H350"/>
    </row>
    <row r="351" spans="1:8" x14ac:dyDescent="0.2">
      <c r="A351" s="51" t="s">
        <v>356</v>
      </c>
      <c r="B351" s="52">
        <v>5</v>
      </c>
      <c r="C351" s="8"/>
      <c r="D351" s="8" t="s">
        <v>7</v>
      </c>
      <c r="H351"/>
    </row>
    <row r="352" spans="1:8" x14ac:dyDescent="0.2">
      <c r="A352" s="51" t="s">
        <v>357</v>
      </c>
      <c r="B352" s="52">
        <v>3</v>
      </c>
      <c r="C352" s="8"/>
      <c r="D352" s="8" t="s">
        <v>7</v>
      </c>
      <c r="H352"/>
    </row>
    <row r="353" spans="1:8" x14ac:dyDescent="0.2">
      <c r="A353" s="51" t="s">
        <v>358</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359</v>
      </c>
      <c r="B356" s="52">
        <v>12</v>
      </c>
      <c r="D356" s="8" t="s">
        <v>7</v>
      </c>
      <c r="H356"/>
    </row>
    <row r="357" spans="1:8" x14ac:dyDescent="0.2">
      <c r="A357" s="51" t="s">
        <v>360</v>
      </c>
      <c r="B357" s="52">
        <v>73</v>
      </c>
      <c r="D357" s="8" t="s">
        <v>7</v>
      </c>
      <c r="H357"/>
    </row>
    <row r="358" spans="1:8" x14ac:dyDescent="0.2">
      <c r="A358" s="51" t="s">
        <v>361</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362</v>
      </c>
      <c r="B362" s="52">
        <v>17</v>
      </c>
      <c r="C362" s="8"/>
      <c r="D362" s="8" t="s">
        <v>7</v>
      </c>
      <c r="H362"/>
    </row>
    <row r="363" spans="1:8" x14ac:dyDescent="0.2">
      <c r="A363" s="51" t="s">
        <v>363</v>
      </c>
      <c r="B363" s="52">
        <v>13</v>
      </c>
      <c r="C363" s="8"/>
      <c r="D363" s="8" t="s">
        <v>7</v>
      </c>
      <c r="H363"/>
    </row>
    <row r="364" spans="1:8" x14ac:dyDescent="0.2">
      <c r="A364" s="51" t="s">
        <v>364</v>
      </c>
      <c r="B364" s="52">
        <v>24</v>
      </c>
      <c r="C364" s="232"/>
      <c r="D364" s="8" t="s">
        <v>7</v>
      </c>
      <c r="H364"/>
    </row>
    <row r="365" spans="1:8" x14ac:dyDescent="0.2">
      <c r="A365" s="51" t="s">
        <v>365</v>
      </c>
      <c r="B365" s="52">
        <v>123</v>
      </c>
      <c r="C365" s="232"/>
      <c r="D365" s="8" t="s">
        <v>7</v>
      </c>
      <c r="H365"/>
    </row>
    <row r="366" spans="1:8" x14ac:dyDescent="0.2">
      <c r="A366" s="51" t="s">
        <v>366</v>
      </c>
      <c r="B366" s="52">
        <v>40</v>
      </c>
      <c r="C366" s="232"/>
      <c r="D366" s="8" t="s">
        <v>7</v>
      </c>
      <c r="H366"/>
    </row>
    <row r="367" spans="1:8" x14ac:dyDescent="0.2">
      <c r="A367" s="51" t="s">
        <v>90</v>
      </c>
      <c r="B367" s="52">
        <v>77</v>
      </c>
      <c r="C367" s="232"/>
      <c r="D367" s="8" t="s">
        <v>7</v>
      </c>
      <c r="H367"/>
    </row>
    <row r="368" spans="1:8" x14ac:dyDescent="0.2">
      <c r="A368" s="51" t="s">
        <v>367</v>
      </c>
      <c r="B368" s="52">
        <v>80</v>
      </c>
      <c r="C368" s="232"/>
      <c r="D368" s="8" t="s">
        <v>7</v>
      </c>
      <c r="H368"/>
    </row>
    <row r="369" spans="1:8" x14ac:dyDescent="0.2">
      <c r="A369" s="51" t="s">
        <v>368</v>
      </c>
      <c r="B369" s="52">
        <v>80</v>
      </c>
      <c r="C369" s="232"/>
      <c r="D369" s="8" t="s">
        <v>7</v>
      </c>
      <c r="H369"/>
    </row>
    <row r="370" spans="1:8" x14ac:dyDescent="0.2">
      <c r="A370" s="51" t="s">
        <v>156</v>
      </c>
      <c r="B370" s="52">
        <v>15</v>
      </c>
      <c r="C370" s="232"/>
      <c r="D370" s="8" t="s">
        <v>7</v>
      </c>
      <c r="H370"/>
    </row>
    <row r="371" spans="1:8" x14ac:dyDescent="0.2">
      <c r="A371" s="51" t="s">
        <v>369</v>
      </c>
      <c r="B371" s="52">
        <v>937</v>
      </c>
      <c r="C371" s="232"/>
      <c r="D371" s="8" t="s">
        <v>64</v>
      </c>
      <c r="H371"/>
    </row>
    <row r="372" spans="1:8" x14ac:dyDescent="0.2">
      <c r="A372" s="51" t="s">
        <v>370</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0.161</v>
      </c>
      <c r="C375" s="367"/>
      <c r="D375" s="368" t="s">
        <v>32</v>
      </c>
      <c r="E375"/>
      <c r="H375"/>
    </row>
    <row r="376" spans="1:8" x14ac:dyDescent="0.2">
      <c r="A376" s="369" t="s">
        <v>277</v>
      </c>
      <c r="B376" s="373"/>
      <c r="C376" s="370">
        <v>9.67</v>
      </c>
      <c r="D376" s="371" t="s">
        <v>50</v>
      </c>
      <c r="E376"/>
      <c r="H376"/>
    </row>
    <row r="377" spans="1:8" x14ac:dyDescent="0.2">
      <c r="A377" s="365" t="s">
        <v>278</v>
      </c>
      <c r="B377" s="366">
        <v>0.127</v>
      </c>
      <c r="C377" s="372"/>
      <c r="D377" s="368" t="s">
        <v>32</v>
      </c>
      <c r="E377"/>
      <c r="F377"/>
      <c r="G377"/>
      <c r="H377"/>
    </row>
    <row r="378" spans="1:8" x14ac:dyDescent="0.2">
      <c r="A378" s="369" t="s">
        <v>279</v>
      </c>
      <c r="B378" s="373"/>
      <c r="C378" s="370">
        <v>8.43</v>
      </c>
      <c r="D378" s="371" t="s">
        <v>50</v>
      </c>
      <c r="E378"/>
      <c r="F378"/>
      <c r="G378"/>
      <c r="H378"/>
    </row>
    <row r="379" spans="1:8" x14ac:dyDescent="0.2">
      <c r="A379" s="365" t="s">
        <v>280</v>
      </c>
      <c r="B379" s="366">
        <v>0.11799999999999999</v>
      </c>
      <c r="C379" s="372"/>
      <c r="D379" s="368" t="s">
        <v>32</v>
      </c>
      <c r="E379"/>
      <c r="F379"/>
      <c r="G379"/>
      <c r="H379"/>
    </row>
    <row r="380" spans="1:8" x14ac:dyDescent="0.2">
      <c r="A380" s="369" t="s">
        <v>281</v>
      </c>
      <c r="B380" s="373"/>
      <c r="C380" s="370">
        <v>7.23</v>
      </c>
      <c r="D380" s="371" t="s">
        <v>50</v>
      </c>
      <c r="E380"/>
      <c r="F380"/>
      <c r="G380"/>
      <c r="H380"/>
    </row>
    <row r="381" spans="1:8" x14ac:dyDescent="0.2">
      <c r="A381" s="365" t="s">
        <v>283</v>
      </c>
      <c r="B381" s="366">
        <v>0.29099999999999998</v>
      </c>
      <c r="C381" s="372"/>
      <c r="D381" s="368" t="s">
        <v>32</v>
      </c>
      <c r="E381"/>
      <c r="F381"/>
      <c r="G381"/>
      <c r="H381"/>
    </row>
    <row r="382" spans="1:8" x14ac:dyDescent="0.2">
      <c r="A382" s="369" t="s">
        <v>284</v>
      </c>
      <c r="B382" s="373"/>
      <c r="C382" s="370">
        <v>8.57</v>
      </c>
      <c r="D382" s="371" t="s">
        <v>50</v>
      </c>
      <c r="E382"/>
      <c r="F382"/>
      <c r="G382"/>
      <c r="H382"/>
    </row>
    <row r="383" spans="1:8" x14ac:dyDescent="0.2">
      <c r="A383" s="365" t="s">
        <v>287</v>
      </c>
      <c r="B383" s="366">
        <v>0.20499999999999999</v>
      </c>
      <c r="C383" s="374"/>
      <c r="D383" s="368" t="s">
        <v>32</v>
      </c>
      <c r="E383"/>
      <c r="F383"/>
      <c r="G383"/>
      <c r="H383"/>
    </row>
    <row r="384" spans="1:8" x14ac:dyDescent="0.2">
      <c r="A384" s="369" t="s">
        <v>288</v>
      </c>
      <c r="B384" s="373"/>
      <c r="C384" s="375">
        <v>10.47</v>
      </c>
      <c r="D384" s="371" t="s">
        <v>50</v>
      </c>
      <c r="E384"/>
      <c r="F384"/>
      <c r="G384"/>
      <c r="H384"/>
    </row>
    <row r="385" spans="1:10" x14ac:dyDescent="0.2">
      <c r="A385" s="365" t="s">
        <v>289</v>
      </c>
      <c r="B385" s="366">
        <v>0.19800000000000001</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0.151</v>
      </c>
      <c r="C387" s="376"/>
      <c r="D387" s="368" t="s">
        <v>32</v>
      </c>
      <c r="E387"/>
      <c r="F387"/>
      <c r="G387"/>
      <c r="H387"/>
      <c r="J387" s="379"/>
    </row>
    <row r="388" spans="1:10" x14ac:dyDescent="0.2">
      <c r="A388" s="369" t="s">
        <v>292</v>
      </c>
      <c r="B388" s="378"/>
      <c r="C388" s="375">
        <v>8.5</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8.67</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6.7</v>
      </c>
      <c r="D392" s="371" t="s">
        <v>50</v>
      </c>
      <c r="E392"/>
      <c r="F392"/>
      <c r="G392"/>
      <c r="H392"/>
      <c r="J392" s="379"/>
    </row>
    <row r="393" spans="1:10" x14ac:dyDescent="0.2">
      <c r="A393" s="365" t="s">
        <v>297</v>
      </c>
      <c r="B393" s="377">
        <v>0.24</v>
      </c>
      <c r="C393" s="376"/>
      <c r="D393" s="368" t="s">
        <v>32</v>
      </c>
      <c r="E393"/>
      <c r="F393"/>
      <c r="G393"/>
      <c r="H393"/>
    </row>
    <row r="394" spans="1:10" x14ac:dyDescent="0.2">
      <c r="A394" s="380" t="s">
        <v>298</v>
      </c>
      <c r="B394" s="378"/>
      <c r="C394" s="381">
        <v>8.6</v>
      </c>
      <c r="D394" s="371" t="s">
        <v>50</v>
      </c>
      <c r="E394"/>
      <c r="F394"/>
      <c r="G394"/>
      <c r="H394"/>
    </row>
    <row r="395" spans="1:10" x14ac:dyDescent="0.2">
      <c r="A395" s="365" t="s">
        <v>299</v>
      </c>
      <c r="B395" s="366">
        <v>0.255</v>
      </c>
      <c r="C395" s="376"/>
      <c r="D395" s="368" t="s">
        <v>32</v>
      </c>
      <c r="E395"/>
      <c r="F395"/>
      <c r="G395"/>
      <c r="H395"/>
    </row>
    <row r="396" spans="1:10" x14ac:dyDescent="0.2">
      <c r="A396" s="369" t="s">
        <v>300</v>
      </c>
      <c r="B396" s="373"/>
      <c r="C396" s="375">
        <v>6.87</v>
      </c>
      <c r="D396" s="371" t="s">
        <v>50</v>
      </c>
      <c r="E396"/>
      <c r="F396"/>
      <c r="G396"/>
      <c r="H396"/>
    </row>
    <row r="397" spans="1:10" x14ac:dyDescent="0.2">
      <c r="A397" s="382" t="s">
        <v>301</v>
      </c>
      <c r="B397" s="377">
        <v>0.28499999999999998</v>
      </c>
      <c r="C397" s="383"/>
      <c r="D397" s="368" t="s">
        <v>32</v>
      </c>
      <c r="E397"/>
      <c r="F397"/>
      <c r="G397"/>
      <c r="H397"/>
    </row>
    <row r="398" spans="1:10" x14ac:dyDescent="0.2">
      <c r="A398" s="380" t="s">
        <v>302</v>
      </c>
      <c r="B398" s="378"/>
      <c r="C398" s="381">
        <v>8.17</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v>
      </c>
      <c r="D400" s="371" t="s">
        <v>50</v>
      </c>
      <c r="E400"/>
      <c r="F400"/>
      <c r="G400"/>
      <c r="H400"/>
    </row>
    <row r="401" spans="1:8" x14ac:dyDescent="0.2">
      <c r="A401" s="382" t="s">
        <v>305</v>
      </c>
      <c r="B401" s="377">
        <v>0.24099999999999999</v>
      </c>
      <c r="C401" s="383"/>
      <c r="D401" s="368" t="s">
        <v>32</v>
      </c>
      <c r="E401"/>
      <c r="F401"/>
      <c r="G401"/>
      <c r="H401"/>
    </row>
    <row r="402" spans="1:8" x14ac:dyDescent="0.2">
      <c r="A402" s="380" t="s">
        <v>306</v>
      </c>
      <c r="B402" s="378"/>
      <c r="C402" s="381">
        <v>5.5</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7.2</v>
      </c>
      <c r="D404" s="371" t="s">
        <v>50</v>
      </c>
      <c r="E404"/>
      <c r="F404"/>
      <c r="G404"/>
      <c r="H404"/>
    </row>
    <row r="405" spans="1:8" x14ac:dyDescent="0.2">
      <c r="A405" s="382" t="s">
        <v>309</v>
      </c>
      <c r="B405" s="377">
        <v>0.314</v>
      </c>
      <c r="C405" s="383"/>
      <c r="D405" s="368" t="s">
        <v>32</v>
      </c>
      <c r="E405"/>
      <c r="F405"/>
      <c r="G405"/>
      <c r="H405"/>
    </row>
    <row r="406" spans="1:8" x14ac:dyDescent="0.2">
      <c r="A406" s="380" t="s">
        <v>310</v>
      </c>
      <c r="B406" s="378"/>
      <c r="C406" s="381">
        <v>7.47</v>
      </c>
      <c r="D406" s="384" t="s">
        <v>50</v>
      </c>
      <c r="E406"/>
      <c r="F406"/>
      <c r="G406"/>
      <c r="H406"/>
    </row>
    <row r="407" spans="1:8" x14ac:dyDescent="0.2">
      <c r="A407"/>
    </row>
    <row r="408" spans="1:8" x14ac:dyDescent="0.2">
      <c r="A408"/>
    </row>
    <row r="409" spans="1:8" x14ac:dyDescent="0.2">
      <c r="A409"/>
    </row>
  </sheetData>
  <mergeCells count="2">
    <mergeCell ref="G4:I4"/>
    <mergeCell ref="D4:F4"/>
  </mergeCells>
  <phoneticPr fontId="0" type="noConversion"/>
  <dataValidations count="6">
    <dataValidation type="list" allowBlank="1" showInputMessage="1" showErrorMessage="1" prompt="click on arrow for a drop down list" sqref="A68:A72" xr:uid="{DDF5A979-2382-4AD9-9C40-2DCD5416F2B8}">
      <formula1>$A$322:$A$326</formula1>
    </dataValidation>
    <dataValidation type="list" allowBlank="1" showInputMessage="1" showErrorMessage="1" prompt="click on arrow for a drop down list" sqref="A58:A62" xr:uid="{388AEEC8-B518-4484-96E6-FC8419780D00}">
      <formula1>$A$298:$A$319</formula1>
    </dataValidation>
    <dataValidation type="list" allowBlank="1" showInputMessage="1" showErrorMessage="1" prompt="click on arrow for a drop down list" sqref="A48:A52" xr:uid="{5E39D763-5C68-4F97-B2A8-3A9FF82EBC09}">
      <formula1>$A281:$A$297</formula1>
    </dataValidation>
    <dataValidation type="list" allowBlank="1" showInputMessage="1" showErrorMessage="1" prompt="click on arrow for a drop down list" sqref="A78:A82" xr:uid="{62AE194C-7423-4F2A-BC98-CC1A0B53B175}">
      <formula1>$A$330:$A$372</formula1>
    </dataValidation>
    <dataValidation type="list" allowBlank="1" showInputMessage="1" showErrorMessage="1" sqref="A95:A100" xr:uid="{D8BB3981-973E-4D96-9632-0C3830772488}">
      <formula1>$A$375:$A$406</formula1>
    </dataValidation>
    <dataValidation type="list" allowBlank="1" showInputMessage="1" showErrorMessage="1" prompt="Click on arrow for a drop down list" sqref="E7:E42" xr:uid="{4ED6799C-CF18-425C-828F-31C3582F317F}">
      <formula1>$F$281:$F$335</formula1>
    </dataValidation>
  </dataValidations>
  <pageMargins left="0.7" right="0.45" top="0.75" bottom="0.75" header="0.3" footer="0.3"/>
  <pageSetup scale="80" orientation="portrait"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P408"/>
  <sheetViews>
    <sheetView showGridLines="0" workbookViewId="0">
      <selection activeCell="G4" sqref="G4:I4"/>
    </sheetView>
  </sheetViews>
  <sheetFormatPr defaultRowHeight="12.75" x14ac:dyDescent="0.2"/>
  <cols>
    <col min="1" max="1" width="23.42578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'day28'!B4+1</f>
        <v>44133</v>
      </c>
      <c r="C4" s="172"/>
      <c r="D4" s="479" t="s">
        <v>53</v>
      </c>
      <c r="E4" s="479"/>
      <c r="F4" s="479"/>
      <c r="G4" s="477"/>
      <c r="H4" s="477"/>
      <c r="I4" s="478"/>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70</v>
      </c>
      <c r="F7" s="214" t="s">
        <v>187</v>
      </c>
      <c r="G7" s="215">
        <v>0</v>
      </c>
      <c r="H7" s="130">
        <f>INDEX(rate!$F$4:$G$57,MATCH(E7,rate!$F$4:$F$57,0),2)</f>
        <v>127</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317</v>
      </c>
      <c r="B51" s="247"/>
      <c r="C51" s="199"/>
      <c r="D51" s="233" t="str">
        <f>INDEX(rate!$A$4:$D$20,MATCH(A51,rate!$A$4:$A$20,0),4)</f>
        <v>HOURS</v>
      </c>
      <c r="E51" s="248">
        <v>0</v>
      </c>
      <c r="F51" s="231">
        <f>INDEX(rate!$A$4:$D$20,MATCH(A51,rate!$A$4:$A$20,0),2)</f>
        <v>6876</v>
      </c>
      <c r="G51" s="195">
        <f>E51*F51</f>
        <v>0</v>
      </c>
      <c r="H51" s="250"/>
      <c r="I51" s="353"/>
    </row>
    <row r="52" spans="1:9" s="51" customFormat="1" ht="11.25" thickBot="1" x14ac:dyDescent="0.2">
      <c r="A52" s="251" t="s">
        <v>317</v>
      </c>
      <c r="B52" s="252"/>
      <c r="C52" s="200"/>
      <c r="D52" s="234" t="str">
        <f>INDEX(rate!$A$4:$D$20,MATCH(A52,rate!$A$4:$A$20,0),4)</f>
        <v>HOURS</v>
      </c>
      <c r="E52" s="253">
        <v>0</v>
      </c>
      <c r="F52" s="422">
        <f>INDEX(rate!$A$4:$D$20,MATCH(A52,rate!$A$4:$A$20,0),2)</f>
        <v>6876</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343</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350</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363</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365</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369</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44327.488727777774</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ht="14.25" customHeight="1"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340</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341</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342</v>
      </c>
      <c r="B330" s="52">
        <v>136</v>
      </c>
      <c r="C330" s="8"/>
      <c r="D330" s="8" t="s">
        <v>7</v>
      </c>
      <c r="F330" s="50" t="s">
        <v>83</v>
      </c>
      <c r="G330" s="56">
        <v>57</v>
      </c>
      <c r="H330"/>
    </row>
    <row r="331" spans="1:8" x14ac:dyDescent="0.2">
      <c r="A331" s="51" t="s">
        <v>343</v>
      </c>
      <c r="B331" s="52">
        <v>149</v>
      </c>
      <c r="C331" s="8"/>
      <c r="D331" s="8" t="s">
        <v>7</v>
      </c>
      <c r="F331" s="50" t="s">
        <v>84</v>
      </c>
      <c r="G331" s="56">
        <v>59</v>
      </c>
      <c r="H331"/>
    </row>
    <row r="332" spans="1:8" x14ac:dyDescent="0.2">
      <c r="A332" s="51" t="s">
        <v>344</v>
      </c>
      <c r="B332" s="52">
        <v>371</v>
      </c>
      <c r="C332" s="8"/>
      <c r="D332" s="8" t="s">
        <v>7</v>
      </c>
      <c r="F332" s="50" t="s">
        <v>86</v>
      </c>
      <c r="G332" s="56">
        <v>61</v>
      </c>
      <c r="H332"/>
    </row>
    <row r="333" spans="1:8" x14ac:dyDescent="0.2">
      <c r="A333" s="51" t="s">
        <v>345</v>
      </c>
      <c r="B333" s="52">
        <v>259</v>
      </c>
      <c r="C333" s="8"/>
      <c r="D333" s="8" t="s">
        <v>7</v>
      </c>
      <c r="F333" s="50" t="s">
        <v>87</v>
      </c>
      <c r="G333" s="56">
        <v>63</v>
      </c>
      <c r="H333"/>
    </row>
    <row r="334" spans="1:8" x14ac:dyDescent="0.2">
      <c r="A334" s="51" t="s">
        <v>346</v>
      </c>
      <c r="B334" s="52">
        <v>296</v>
      </c>
      <c r="C334" s="8"/>
      <c r="D334" s="8" t="s">
        <v>7</v>
      </c>
      <c r="F334" s="50" t="s">
        <v>88</v>
      </c>
      <c r="G334" s="56">
        <v>65</v>
      </c>
      <c r="H334"/>
    </row>
    <row r="335" spans="1:8" x14ac:dyDescent="0.2">
      <c r="A335" s="51" t="s">
        <v>347</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348</v>
      </c>
      <c r="B341" s="52">
        <v>25</v>
      </c>
      <c r="C341" s="8"/>
      <c r="D341" s="8" t="s">
        <v>7</v>
      </c>
      <c r="H341"/>
    </row>
    <row r="342" spans="1:8" x14ac:dyDescent="0.2">
      <c r="A342" s="51" t="s">
        <v>349</v>
      </c>
      <c r="B342" s="52">
        <v>88</v>
      </c>
      <c r="C342" s="8"/>
      <c r="D342" s="8" t="s">
        <v>7</v>
      </c>
      <c r="H342"/>
    </row>
    <row r="343" spans="1:8" x14ac:dyDescent="0.2">
      <c r="A343" s="51" t="s">
        <v>350</v>
      </c>
      <c r="B343" s="52">
        <v>58</v>
      </c>
      <c r="C343" s="8"/>
      <c r="D343" s="8" t="s">
        <v>7</v>
      </c>
      <c r="H343"/>
    </row>
    <row r="344" spans="1:8" x14ac:dyDescent="0.2">
      <c r="A344" s="51" t="s">
        <v>85</v>
      </c>
      <c r="B344" s="52">
        <v>15</v>
      </c>
      <c r="C344" s="8"/>
      <c r="D344" s="8" t="s">
        <v>7</v>
      </c>
      <c r="H344"/>
    </row>
    <row r="345" spans="1:8" x14ac:dyDescent="0.2">
      <c r="A345" s="51" t="s">
        <v>351</v>
      </c>
      <c r="B345" s="52">
        <v>9</v>
      </c>
      <c r="C345" s="8"/>
      <c r="D345" s="8" t="s">
        <v>7</v>
      </c>
      <c r="H345"/>
    </row>
    <row r="346" spans="1:8" x14ac:dyDescent="0.2">
      <c r="A346" s="51" t="s">
        <v>352</v>
      </c>
      <c r="B346" s="52">
        <v>14</v>
      </c>
      <c r="C346" s="8"/>
      <c r="D346" s="8" t="s">
        <v>7</v>
      </c>
      <c r="H346"/>
    </row>
    <row r="347" spans="1:8" x14ac:dyDescent="0.2">
      <c r="A347" s="51" t="s">
        <v>353</v>
      </c>
      <c r="B347" s="52">
        <v>19</v>
      </c>
      <c r="C347" s="8"/>
      <c r="D347" s="8" t="s">
        <v>7</v>
      </c>
      <c r="H347"/>
    </row>
    <row r="348" spans="1:8" x14ac:dyDescent="0.2">
      <c r="A348" s="51" t="s">
        <v>152</v>
      </c>
      <c r="B348" s="52">
        <v>22</v>
      </c>
      <c r="C348" s="8"/>
      <c r="D348" s="8" t="s">
        <v>7</v>
      </c>
      <c r="H348"/>
    </row>
    <row r="349" spans="1:8" x14ac:dyDescent="0.2">
      <c r="A349" s="51" t="s">
        <v>354</v>
      </c>
      <c r="B349" s="52">
        <v>30</v>
      </c>
      <c r="C349" s="8"/>
      <c r="D349" s="8" t="s">
        <v>7</v>
      </c>
      <c r="H349"/>
    </row>
    <row r="350" spans="1:8" x14ac:dyDescent="0.2">
      <c r="A350" s="51" t="s">
        <v>355</v>
      </c>
      <c r="B350" s="52">
        <v>4</v>
      </c>
      <c r="C350" s="8"/>
      <c r="D350" s="8" t="s">
        <v>7</v>
      </c>
      <c r="H350"/>
    </row>
    <row r="351" spans="1:8" x14ac:dyDescent="0.2">
      <c r="A351" s="51" t="s">
        <v>356</v>
      </c>
      <c r="B351" s="52">
        <v>5</v>
      </c>
      <c r="C351" s="8"/>
      <c r="D351" s="8" t="s">
        <v>7</v>
      </c>
      <c r="H351"/>
    </row>
    <row r="352" spans="1:8" x14ac:dyDescent="0.2">
      <c r="A352" s="51" t="s">
        <v>357</v>
      </c>
      <c r="B352" s="52">
        <v>3</v>
      </c>
      <c r="C352" s="8"/>
      <c r="D352" s="8" t="s">
        <v>7</v>
      </c>
      <c r="H352"/>
    </row>
    <row r="353" spans="1:8" x14ac:dyDescent="0.2">
      <c r="A353" s="51" t="s">
        <v>358</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359</v>
      </c>
      <c r="B356" s="52">
        <v>12</v>
      </c>
      <c r="D356" s="8" t="s">
        <v>7</v>
      </c>
      <c r="H356"/>
    </row>
    <row r="357" spans="1:8" x14ac:dyDescent="0.2">
      <c r="A357" s="51" t="s">
        <v>360</v>
      </c>
      <c r="B357" s="52">
        <v>73</v>
      </c>
      <c r="D357" s="8" t="s">
        <v>7</v>
      </c>
      <c r="H357"/>
    </row>
    <row r="358" spans="1:8" x14ac:dyDescent="0.2">
      <c r="A358" s="51" t="s">
        <v>361</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362</v>
      </c>
      <c r="B362" s="52">
        <v>17</v>
      </c>
      <c r="C362" s="8"/>
      <c r="D362" s="8" t="s">
        <v>7</v>
      </c>
      <c r="H362"/>
    </row>
    <row r="363" spans="1:8" x14ac:dyDescent="0.2">
      <c r="A363" s="51" t="s">
        <v>363</v>
      </c>
      <c r="B363" s="52">
        <v>13</v>
      </c>
      <c r="C363" s="8"/>
      <c r="D363" s="8" t="s">
        <v>7</v>
      </c>
      <c r="H363"/>
    </row>
    <row r="364" spans="1:8" x14ac:dyDescent="0.2">
      <c r="A364" s="51" t="s">
        <v>364</v>
      </c>
      <c r="B364" s="52">
        <v>24</v>
      </c>
      <c r="C364" s="232"/>
      <c r="D364" s="8" t="s">
        <v>7</v>
      </c>
      <c r="H364"/>
    </row>
    <row r="365" spans="1:8" x14ac:dyDescent="0.2">
      <c r="A365" s="51" t="s">
        <v>365</v>
      </c>
      <c r="B365" s="52">
        <v>123</v>
      </c>
      <c r="C365" s="232"/>
      <c r="D365" s="8" t="s">
        <v>7</v>
      </c>
      <c r="H365"/>
    </row>
    <row r="366" spans="1:8" x14ac:dyDescent="0.2">
      <c r="A366" s="51" t="s">
        <v>366</v>
      </c>
      <c r="B366" s="52">
        <v>40</v>
      </c>
      <c r="C366" s="232"/>
      <c r="D366" s="8" t="s">
        <v>7</v>
      </c>
      <c r="H366"/>
    </row>
    <row r="367" spans="1:8" x14ac:dyDescent="0.2">
      <c r="A367" s="51" t="s">
        <v>90</v>
      </c>
      <c r="B367" s="52">
        <v>77</v>
      </c>
      <c r="C367" s="232"/>
      <c r="D367" s="8" t="s">
        <v>7</v>
      </c>
      <c r="H367"/>
    </row>
    <row r="368" spans="1:8" x14ac:dyDescent="0.2">
      <c r="A368" s="51" t="s">
        <v>367</v>
      </c>
      <c r="B368" s="52">
        <v>80</v>
      </c>
      <c r="C368" s="232"/>
      <c r="D368" s="8" t="s">
        <v>7</v>
      </c>
      <c r="H368"/>
    </row>
    <row r="369" spans="1:8" x14ac:dyDescent="0.2">
      <c r="A369" s="51" t="s">
        <v>368</v>
      </c>
      <c r="B369" s="52">
        <v>80</v>
      </c>
      <c r="C369" s="232"/>
      <c r="D369" s="8" t="s">
        <v>7</v>
      </c>
      <c r="H369"/>
    </row>
    <row r="370" spans="1:8" x14ac:dyDescent="0.2">
      <c r="A370" s="51" t="s">
        <v>156</v>
      </c>
      <c r="B370" s="52">
        <v>15</v>
      </c>
      <c r="C370" s="232"/>
      <c r="D370" s="8" t="s">
        <v>7</v>
      </c>
      <c r="H370"/>
    </row>
    <row r="371" spans="1:8" x14ac:dyDescent="0.2">
      <c r="A371" s="51" t="s">
        <v>369</v>
      </c>
      <c r="B371" s="52">
        <v>937</v>
      </c>
      <c r="C371" s="232"/>
      <c r="D371" s="8" t="s">
        <v>64</v>
      </c>
      <c r="H371"/>
    </row>
    <row r="372" spans="1:8" x14ac:dyDescent="0.2">
      <c r="A372" s="51" t="s">
        <v>370</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0.161</v>
      </c>
      <c r="C375" s="367"/>
      <c r="D375" s="368" t="s">
        <v>32</v>
      </c>
      <c r="E375"/>
      <c r="H375"/>
    </row>
    <row r="376" spans="1:8" x14ac:dyDescent="0.2">
      <c r="A376" s="369" t="s">
        <v>277</v>
      </c>
      <c r="B376" s="373"/>
      <c r="C376" s="370">
        <v>9.67</v>
      </c>
      <c r="D376" s="371" t="s">
        <v>50</v>
      </c>
      <c r="E376"/>
      <c r="H376"/>
    </row>
    <row r="377" spans="1:8" x14ac:dyDescent="0.2">
      <c r="A377" s="365" t="s">
        <v>278</v>
      </c>
      <c r="B377" s="366">
        <v>0.127</v>
      </c>
      <c r="C377" s="372"/>
      <c r="D377" s="368" t="s">
        <v>32</v>
      </c>
      <c r="E377"/>
      <c r="F377"/>
      <c r="G377"/>
      <c r="H377"/>
    </row>
    <row r="378" spans="1:8" x14ac:dyDescent="0.2">
      <c r="A378" s="369" t="s">
        <v>279</v>
      </c>
      <c r="B378" s="373"/>
      <c r="C378" s="370">
        <v>8.43</v>
      </c>
      <c r="D378" s="371" t="s">
        <v>50</v>
      </c>
      <c r="E378"/>
      <c r="F378"/>
      <c r="G378"/>
      <c r="H378"/>
    </row>
    <row r="379" spans="1:8" x14ac:dyDescent="0.2">
      <c r="A379" s="365" t="s">
        <v>280</v>
      </c>
      <c r="B379" s="366">
        <v>0.11799999999999999</v>
      </c>
      <c r="C379" s="372"/>
      <c r="D379" s="368" t="s">
        <v>32</v>
      </c>
      <c r="E379"/>
      <c r="F379"/>
      <c r="G379"/>
      <c r="H379"/>
    </row>
    <row r="380" spans="1:8" x14ac:dyDescent="0.2">
      <c r="A380" s="369" t="s">
        <v>281</v>
      </c>
      <c r="B380" s="373"/>
      <c r="C380" s="370">
        <v>7.23</v>
      </c>
      <c r="D380" s="371" t="s">
        <v>50</v>
      </c>
      <c r="E380"/>
      <c r="F380"/>
      <c r="G380"/>
      <c r="H380"/>
    </row>
    <row r="381" spans="1:8" x14ac:dyDescent="0.2">
      <c r="A381" s="365" t="s">
        <v>283</v>
      </c>
      <c r="B381" s="366">
        <v>0.29099999999999998</v>
      </c>
      <c r="C381" s="372"/>
      <c r="D381" s="368" t="s">
        <v>32</v>
      </c>
      <c r="E381"/>
      <c r="F381"/>
      <c r="G381"/>
      <c r="H381"/>
    </row>
    <row r="382" spans="1:8" x14ac:dyDescent="0.2">
      <c r="A382" s="369" t="s">
        <v>284</v>
      </c>
      <c r="B382" s="373"/>
      <c r="C382" s="370">
        <v>8.57</v>
      </c>
      <c r="D382" s="371" t="s">
        <v>50</v>
      </c>
      <c r="E382"/>
      <c r="F382"/>
      <c r="G382"/>
      <c r="H382"/>
    </row>
    <row r="383" spans="1:8" x14ac:dyDescent="0.2">
      <c r="A383" s="365" t="s">
        <v>287</v>
      </c>
      <c r="B383" s="366">
        <v>0.20499999999999999</v>
      </c>
      <c r="C383" s="374"/>
      <c r="D383" s="368" t="s">
        <v>32</v>
      </c>
      <c r="E383"/>
      <c r="F383"/>
      <c r="G383"/>
      <c r="H383"/>
    </row>
    <row r="384" spans="1:8" x14ac:dyDescent="0.2">
      <c r="A384" s="369" t="s">
        <v>288</v>
      </c>
      <c r="B384" s="373"/>
      <c r="C384" s="375">
        <v>10.47</v>
      </c>
      <c r="D384" s="371" t="s">
        <v>50</v>
      </c>
      <c r="E384"/>
      <c r="F384"/>
      <c r="G384"/>
      <c r="H384"/>
    </row>
    <row r="385" spans="1:10" x14ac:dyDescent="0.2">
      <c r="A385" s="365" t="s">
        <v>289</v>
      </c>
      <c r="B385" s="366">
        <v>0.19800000000000001</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0.151</v>
      </c>
      <c r="C387" s="376"/>
      <c r="D387" s="368" t="s">
        <v>32</v>
      </c>
      <c r="E387"/>
      <c r="F387"/>
      <c r="G387"/>
      <c r="H387"/>
      <c r="J387" s="379"/>
    </row>
    <row r="388" spans="1:10" x14ac:dyDescent="0.2">
      <c r="A388" s="369" t="s">
        <v>292</v>
      </c>
      <c r="B388" s="378"/>
      <c r="C388" s="375">
        <v>8.5</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8.67</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6.7</v>
      </c>
      <c r="D392" s="371" t="s">
        <v>50</v>
      </c>
      <c r="E392"/>
      <c r="F392"/>
      <c r="G392"/>
      <c r="H392"/>
      <c r="J392" s="379"/>
    </row>
    <row r="393" spans="1:10" x14ac:dyDescent="0.2">
      <c r="A393" s="365" t="s">
        <v>297</v>
      </c>
      <c r="B393" s="377">
        <v>0.24</v>
      </c>
      <c r="C393" s="376"/>
      <c r="D393" s="368" t="s">
        <v>32</v>
      </c>
      <c r="E393"/>
      <c r="F393"/>
      <c r="G393"/>
      <c r="H393"/>
    </row>
    <row r="394" spans="1:10" x14ac:dyDescent="0.2">
      <c r="A394" s="380" t="s">
        <v>298</v>
      </c>
      <c r="B394" s="378"/>
      <c r="C394" s="381">
        <v>8.6</v>
      </c>
      <c r="D394" s="371" t="s">
        <v>50</v>
      </c>
      <c r="E394"/>
      <c r="F394"/>
      <c r="G394"/>
      <c r="H394"/>
    </row>
    <row r="395" spans="1:10" x14ac:dyDescent="0.2">
      <c r="A395" s="365" t="s">
        <v>299</v>
      </c>
      <c r="B395" s="366">
        <v>0.255</v>
      </c>
      <c r="C395" s="376"/>
      <c r="D395" s="368" t="s">
        <v>32</v>
      </c>
      <c r="E395"/>
      <c r="F395"/>
      <c r="G395"/>
      <c r="H395"/>
    </row>
    <row r="396" spans="1:10" x14ac:dyDescent="0.2">
      <c r="A396" s="369" t="s">
        <v>300</v>
      </c>
      <c r="B396" s="373"/>
      <c r="C396" s="375">
        <v>6.87</v>
      </c>
      <c r="D396" s="371" t="s">
        <v>50</v>
      </c>
      <c r="E396"/>
      <c r="F396"/>
      <c r="G396"/>
      <c r="H396"/>
    </row>
    <row r="397" spans="1:10" x14ac:dyDescent="0.2">
      <c r="A397" s="382" t="s">
        <v>301</v>
      </c>
      <c r="B397" s="377">
        <v>0.28499999999999998</v>
      </c>
      <c r="C397" s="383"/>
      <c r="D397" s="368" t="s">
        <v>32</v>
      </c>
      <c r="E397"/>
      <c r="F397"/>
      <c r="G397"/>
      <c r="H397"/>
    </row>
    <row r="398" spans="1:10" x14ac:dyDescent="0.2">
      <c r="A398" s="380" t="s">
        <v>302</v>
      </c>
      <c r="B398" s="378"/>
      <c r="C398" s="381">
        <v>8.17</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v>
      </c>
      <c r="D400" s="371" t="s">
        <v>50</v>
      </c>
      <c r="E400"/>
      <c r="F400"/>
      <c r="G400"/>
      <c r="H400"/>
    </row>
    <row r="401" spans="1:8" x14ac:dyDescent="0.2">
      <c r="A401" s="382" t="s">
        <v>305</v>
      </c>
      <c r="B401" s="377">
        <v>0.24099999999999999</v>
      </c>
      <c r="C401" s="383"/>
      <c r="D401" s="368" t="s">
        <v>32</v>
      </c>
      <c r="E401"/>
      <c r="F401"/>
      <c r="G401"/>
      <c r="H401"/>
    </row>
    <row r="402" spans="1:8" x14ac:dyDescent="0.2">
      <c r="A402" s="380" t="s">
        <v>306</v>
      </c>
      <c r="B402" s="378"/>
      <c r="C402" s="381">
        <v>5.5</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7.2</v>
      </c>
      <c r="D404" s="371" t="s">
        <v>50</v>
      </c>
      <c r="E404"/>
      <c r="F404"/>
      <c r="G404"/>
      <c r="H404"/>
    </row>
    <row r="405" spans="1:8" x14ac:dyDescent="0.2">
      <c r="A405" s="382" t="s">
        <v>309</v>
      </c>
      <c r="B405" s="377">
        <v>0.314</v>
      </c>
      <c r="C405" s="383"/>
      <c r="D405" s="368" t="s">
        <v>32</v>
      </c>
      <c r="E405"/>
      <c r="F405"/>
      <c r="G405"/>
      <c r="H405"/>
    </row>
    <row r="406" spans="1:8" x14ac:dyDescent="0.2">
      <c r="A406" s="380" t="s">
        <v>310</v>
      </c>
      <c r="B406" s="378"/>
      <c r="C406" s="381">
        <v>7.47</v>
      </c>
      <c r="D406" s="384" t="s">
        <v>50</v>
      </c>
      <c r="E406"/>
      <c r="F406"/>
      <c r="G406"/>
      <c r="H406"/>
    </row>
    <row r="407" spans="1:8" x14ac:dyDescent="0.2">
      <c r="A407"/>
    </row>
    <row r="408" spans="1:8" x14ac:dyDescent="0.2">
      <c r="A408"/>
    </row>
  </sheetData>
  <mergeCells count="2">
    <mergeCell ref="G4:I4"/>
    <mergeCell ref="D4:F4"/>
  </mergeCells>
  <phoneticPr fontId="0" type="noConversion"/>
  <dataValidations count="6">
    <dataValidation type="list" allowBlank="1" showInputMessage="1" showErrorMessage="1" prompt="click on arrow for a drop down list" sqref="A68:A72" xr:uid="{577480C2-EBD7-41B8-A003-F592AC9A59E7}">
      <formula1>$A$322:$A$326</formula1>
    </dataValidation>
    <dataValidation type="list" allowBlank="1" showInputMessage="1" showErrorMessage="1" prompt="click on arrow for a drop down list" sqref="A58:A62" xr:uid="{7BAA0AD8-E68C-4290-B55E-922344B4211D}">
      <formula1>$A$298:$A$319</formula1>
    </dataValidation>
    <dataValidation type="list" allowBlank="1" showInputMessage="1" showErrorMessage="1" prompt="click on arrow for a drop down list" sqref="A78:A82" xr:uid="{E6416B6C-AE03-49C4-855C-3412C9A46E82}">
      <formula1>$A$330:$A$372</formula1>
    </dataValidation>
    <dataValidation type="list" allowBlank="1" showInputMessage="1" showErrorMessage="1" sqref="A95:A100" xr:uid="{E2BA0EC6-C00B-45E2-8285-8F2375D5D0B8}">
      <formula1>$A$375:$A$406</formula1>
    </dataValidation>
    <dataValidation type="list" allowBlank="1" showInputMessage="1" showErrorMessage="1" prompt="Click on arrow for a drop down list" sqref="E7:E42" xr:uid="{42E3B292-0D05-47B3-AF4E-2D297391FCAC}">
      <formula1>$F$281:$F$335</formula1>
    </dataValidation>
    <dataValidation type="list" allowBlank="1" showInputMessage="1" showErrorMessage="1" sqref="A48:A52" xr:uid="{4FD4ADA7-3A1E-4E78-A0C8-CE8ADDD013D0}">
      <formula1>$A$281:$A$297</formula1>
    </dataValidation>
  </dataValidations>
  <pageMargins left="0.7" right="0.45" top="0.75" bottom="0.75" header="0.3" footer="0.3"/>
  <pageSetup scale="80" orientation="portrait"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409"/>
  <sheetViews>
    <sheetView showGridLines="0" workbookViewId="0">
      <selection activeCell="G4" sqref="G4:I4"/>
    </sheetView>
  </sheetViews>
  <sheetFormatPr defaultRowHeight="12.75" x14ac:dyDescent="0.2"/>
  <cols>
    <col min="1" max="1" width="23.42578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'day29'!B4+1</f>
        <v>44134</v>
      </c>
      <c r="C4" s="172"/>
      <c r="D4" s="479" t="s">
        <v>53</v>
      </c>
      <c r="E4" s="479"/>
      <c r="F4" s="479"/>
      <c r="G4" s="477"/>
      <c r="H4" s="477"/>
      <c r="I4" s="478"/>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199</v>
      </c>
      <c r="F7" s="214" t="s">
        <v>187</v>
      </c>
      <c r="G7" s="215">
        <v>0</v>
      </c>
      <c r="H7" s="130">
        <f>INDEX(rate!$F$4:$G$57,MATCH(E7,rate!$F$4:$F$57,0),2)</f>
        <v>75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343</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350</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363</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365</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369</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44327.488727777774</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ht="14.25" customHeight="1"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340</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341</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342</v>
      </c>
      <c r="B330" s="52">
        <v>136</v>
      </c>
      <c r="C330" s="8"/>
      <c r="D330" s="8" t="s">
        <v>7</v>
      </c>
      <c r="F330" s="50" t="s">
        <v>83</v>
      </c>
      <c r="G330" s="56">
        <v>57</v>
      </c>
      <c r="H330"/>
    </row>
    <row r="331" spans="1:8" x14ac:dyDescent="0.2">
      <c r="A331" s="51" t="s">
        <v>343</v>
      </c>
      <c r="B331" s="52">
        <v>149</v>
      </c>
      <c r="C331" s="8"/>
      <c r="D331" s="8" t="s">
        <v>7</v>
      </c>
      <c r="F331" s="50" t="s">
        <v>84</v>
      </c>
      <c r="G331" s="56">
        <v>59</v>
      </c>
      <c r="H331"/>
    </row>
    <row r="332" spans="1:8" x14ac:dyDescent="0.2">
      <c r="A332" s="51" t="s">
        <v>344</v>
      </c>
      <c r="B332" s="52">
        <v>371</v>
      </c>
      <c r="C332" s="8"/>
      <c r="D332" s="8" t="s">
        <v>7</v>
      </c>
      <c r="F332" s="50" t="s">
        <v>86</v>
      </c>
      <c r="G332" s="56">
        <v>61</v>
      </c>
      <c r="H332"/>
    </row>
    <row r="333" spans="1:8" x14ac:dyDescent="0.2">
      <c r="A333" s="51" t="s">
        <v>345</v>
      </c>
      <c r="B333" s="52">
        <v>259</v>
      </c>
      <c r="C333" s="8"/>
      <c r="D333" s="8" t="s">
        <v>7</v>
      </c>
      <c r="F333" s="50" t="s">
        <v>87</v>
      </c>
      <c r="G333" s="56">
        <v>63</v>
      </c>
      <c r="H333"/>
    </row>
    <row r="334" spans="1:8" x14ac:dyDescent="0.2">
      <c r="A334" s="51" t="s">
        <v>346</v>
      </c>
      <c r="B334" s="52">
        <v>296</v>
      </c>
      <c r="C334" s="8"/>
      <c r="D334" s="8" t="s">
        <v>7</v>
      </c>
      <c r="F334" s="50" t="s">
        <v>88</v>
      </c>
      <c r="G334" s="56">
        <v>65</v>
      </c>
      <c r="H334"/>
    </row>
    <row r="335" spans="1:8" x14ac:dyDescent="0.2">
      <c r="A335" s="51" t="s">
        <v>347</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348</v>
      </c>
      <c r="B341" s="52">
        <v>25</v>
      </c>
      <c r="C341" s="8"/>
      <c r="D341" s="8" t="s">
        <v>7</v>
      </c>
      <c r="H341"/>
    </row>
    <row r="342" spans="1:8" x14ac:dyDescent="0.2">
      <c r="A342" s="51" t="s">
        <v>349</v>
      </c>
      <c r="B342" s="52">
        <v>88</v>
      </c>
      <c r="C342" s="8"/>
      <c r="D342" s="8" t="s">
        <v>7</v>
      </c>
      <c r="H342"/>
    </row>
    <row r="343" spans="1:8" x14ac:dyDescent="0.2">
      <c r="A343" s="51" t="s">
        <v>350</v>
      </c>
      <c r="B343" s="52">
        <v>58</v>
      </c>
      <c r="C343" s="8"/>
      <c r="D343" s="8" t="s">
        <v>7</v>
      </c>
      <c r="H343"/>
    </row>
    <row r="344" spans="1:8" x14ac:dyDescent="0.2">
      <c r="A344" s="51" t="s">
        <v>85</v>
      </c>
      <c r="B344" s="52">
        <v>15</v>
      </c>
      <c r="C344" s="8"/>
      <c r="D344" s="8" t="s">
        <v>7</v>
      </c>
      <c r="H344"/>
    </row>
    <row r="345" spans="1:8" x14ac:dyDescent="0.2">
      <c r="A345" s="51" t="s">
        <v>351</v>
      </c>
      <c r="B345" s="52">
        <v>9</v>
      </c>
      <c r="C345" s="8"/>
      <c r="D345" s="8" t="s">
        <v>7</v>
      </c>
      <c r="H345"/>
    </row>
    <row r="346" spans="1:8" x14ac:dyDescent="0.2">
      <c r="A346" s="51" t="s">
        <v>352</v>
      </c>
      <c r="B346" s="52">
        <v>14</v>
      </c>
      <c r="C346" s="8"/>
      <c r="D346" s="8" t="s">
        <v>7</v>
      </c>
      <c r="H346"/>
    </row>
    <row r="347" spans="1:8" x14ac:dyDescent="0.2">
      <c r="A347" s="51" t="s">
        <v>353</v>
      </c>
      <c r="B347" s="52">
        <v>19</v>
      </c>
      <c r="C347" s="8"/>
      <c r="D347" s="8" t="s">
        <v>7</v>
      </c>
      <c r="H347"/>
    </row>
    <row r="348" spans="1:8" x14ac:dyDescent="0.2">
      <c r="A348" s="51" t="s">
        <v>152</v>
      </c>
      <c r="B348" s="52">
        <v>22</v>
      </c>
      <c r="C348" s="8"/>
      <c r="D348" s="8" t="s">
        <v>7</v>
      </c>
      <c r="H348"/>
    </row>
    <row r="349" spans="1:8" x14ac:dyDescent="0.2">
      <c r="A349" s="51" t="s">
        <v>354</v>
      </c>
      <c r="B349" s="52">
        <v>30</v>
      </c>
      <c r="C349" s="8"/>
      <c r="D349" s="8" t="s">
        <v>7</v>
      </c>
      <c r="H349"/>
    </row>
    <row r="350" spans="1:8" x14ac:dyDescent="0.2">
      <c r="A350" s="51" t="s">
        <v>355</v>
      </c>
      <c r="B350" s="52">
        <v>4</v>
      </c>
      <c r="C350" s="8"/>
      <c r="D350" s="8" t="s">
        <v>7</v>
      </c>
      <c r="H350"/>
    </row>
    <row r="351" spans="1:8" x14ac:dyDescent="0.2">
      <c r="A351" s="51" t="s">
        <v>356</v>
      </c>
      <c r="B351" s="52">
        <v>5</v>
      </c>
      <c r="C351" s="8"/>
      <c r="D351" s="8" t="s">
        <v>7</v>
      </c>
      <c r="H351"/>
    </row>
    <row r="352" spans="1:8" x14ac:dyDescent="0.2">
      <c r="A352" s="51" t="s">
        <v>357</v>
      </c>
      <c r="B352" s="52">
        <v>3</v>
      </c>
      <c r="C352" s="8"/>
      <c r="D352" s="8" t="s">
        <v>7</v>
      </c>
      <c r="H352"/>
    </row>
    <row r="353" spans="1:8" x14ac:dyDescent="0.2">
      <c r="A353" s="51" t="s">
        <v>358</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359</v>
      </c>
      <c r="B356" s="52">
        <v>12</v>
      </c>
      <c r="D356" s="8" t="s">
        <v>7</v>
      </c>
      <c r="H356"/>
    </row>
    <row r="357" spans="1:8" x14ac:dyDescent="0.2">
      <c r="A357" s="51" t="s">
        <v>360</v>
      </c>
      <c r="B357" s="52">
        <v>73</v>
      </c>
      <c r="D357" s="8" t="s">
        <v>7</v>
      </c>
      <c r="H357"/>
    </row>
    <row r="358" spans="1:8" x14ac:dyDescent="0.2">
      <c r="A358" s="51" t="s">
        <v>361</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362</v>
      </c>
      <c r="B362" s="52">
        <v>17</v>
      </c>
      <c r="C362" s="8"/>
      <c r="D362" s="8" t="s">
        <v>7</v>
      </c>
      <c r="H362"/>
    </row>
    <row r="363" spans="1:8" x14ac:dyDescent="0.2">
      <c r="A363" s="51" t="s">
        <v>363</v>
      </c>
      <c r="B363" s="52">
        <v>13</v>
      </c>
      <c r="C363" s="8"/>
      <c r="D363" s="8" t="s">
        <v>7</v>
      </c>
      <c r="H363"/>
    </row>
    <row r="364" spans="1:8" x14ac:dyDescent="0.2">
      <c r="A364" s="51" t="s">
        <v>364</v>
      </c>
      <c r="B364" s="52">
        <v>24</v>
      </c>
      <c r="C364" s="232"/>
      <c r="D364" s="8" t="s">
        <v>7</v>
      </c>
      <c r="H364"/>
    </row>
    <row r="365" spans="1:8" x14ac:dyDescent="0.2">
      <c r="A365" s="51" t="s">
        <v>365</v>
      </c>
      <c r="B365" s="52">
        <v>123</v>
      </c>
      <c r="C365" s="232"/>
      <c r="D365" s="8" t="s">
        <v>7</v>
      </c>
      <c r="H365"/>
    </row>
    <row r="366" spans="1:8" x14ac:dyDescent="0.2">
      <c r="A366" s="51" t="s">
        <v>366</v>
      </c>
      <c r="B366" s="52">
        <v>40</v>
      </c>
      <c r="C366" s="232"/>
      <c r="D366" s="8" t="s">
        <v>7</v>
      </c>
      <c r="H366"/>
    </row>
    <row r="367" spans="1:8" x14ac:dyDescent="0.2">
      <c r="A367" s="51" t="s">
        <v>90</v>
      </c>
      <c r="B367" s="52">
        <v>77</v>
      </c>
      <c r="C367" s="232"/>
      <c r="D367" s="8" t="s">
        <v>7</v>
      </c>
      <c r="H367"/>
    </row>
    <row r="368" spans="1:8" x14ac:dyDescent="0.2">
      <c r="A368" s="51" t="s">
        <v>367</v>
      </c>
      <c r="B368" s="52">
        <v>80</v>
      </c>
      <c r="C368" s="232"/>
      <c r="D368" s="8" t="s">
        <v>7</v>
      </c>
      <c r="H368"/>
    </row>
    <row r="369" spans="1:8" x14ac:dyDescent="0.2">
      <c r="A369" s="51" t="s">
        <v>368</v>
      </c>
      <c r="B369" s="52">
        <v>80</v>
      </c>
      <c r="C369" s="232"/>
      <c r="D369" s="8" t="s">
        <v>7</v>
      </c>
      <c r="H369"/>
    </row>
    <row r="370" spans="1:8" x14ac:dyDescent="0.2">
      <c r="A370" s="51" t="s">
        <v>156</v>
      </c>
      <c r="B370" s="52">
        <v>15</v>
      </c>
      <c r="C370" s="232"/>
      <c r="D370" s="8" t="s">
        <v>7</v>
      </c>
      <c r="H370"/>
    </row>
    <row r="371" spans="1:8" x14ac:dyDescent="0.2">
      <c r="A371" s="51" t="s">
        <v>369</v>
      </c>
      <c r="B371" s="52">
        <v>937</v>
      </c>
      <c r="C371" s="232"/>
      <c r="D371" s="8" t="s">
        <v>64</v>
      </c>
      <c r="H371"/>
    </row>
    <row r="372" spans="1:8" x14ac:dyDescent="0.2">
      <c r="A372" s="51" t="s">
        <v>370</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0.161</v>
      </c>
      <c r="C375" s="367"/>
      <c r="D375" s="368" t="s">
        <v>32</v>
      </c>
      <c r="E375"/>
      <c r="H375"/>
    </row>
    <row r="376" spans="1:8" x14ac:dyDescent="0.2">
      <c r="A376" s="369" t="s">
        <v>277</v>
      </c>
      <c r="B376" s="373"/>
      <c r="C376" s="370">
        <v>9.67</v>
      </c>
      <c r="D376" s="371" t="s">
        <v>50</v>
      </c>
      <c r="E376"/>
      <c r="H376"/>
    </row>
    <row r="377" spans="1:8" x14ac:dyDescent="0.2">
      <c r="A377" s="365" t="s">
        <v>278</v>
      </c>
      <c r="B377" s="366">
        <v>0.127</v>
      </c>
      <c r="C377" s="372"/>
      <c r="D377" s="368" t="s">
        <v>32</v>
      </c>
      <c r="E377"/>
      <c r="F377"/>
      <c r="G377"/>
      <c r="H377"/>
    </row>
    <row r="378" spans="1:8" x14ac:dyDescent="0.2">
      <c r="A378" s="369" t="s">
        <v>279</v>
      </c>
      <c r="B378" s="373"/>
      <c r="C378" s="370">
        <v>8.43</v>
      </c>
      <c r="D378" s="371" t="s">
        <v>50</v>
      </c>
      <c r="E378"/>
      <c r="F378"/>
      <c r="G378"/>
      <c r="H378"/>
    </row>
    <row r="379" spans="1:8" x14ac:dyDescent="0.2">
      <c r="A379" s="365" t="s">
        <v>280</v>
      </c>
      <c r="B379" s="366">
        <v>0.11799999999999999</v>
      </c>
      <c r="C379" s="372"/>
      <c r="D379" s="368" t="s">
        <v>32</v>
      </c>
      <c r="E379"/>
      <c r="F379"/>
      <c r="G379"/>
      <c r="H379"/>
    </row>
    <row r="380" spans="1:8" x14ac:dyDescent="0.2">
      <c r="A380" s="369" t="s">
        <v>281</v>
      </c>
      <c r="B380" s="373"/>
      <c r="C380" s="370">
        <v>7.23</v>
      </c>
      <c r="D380" s="371" t="s">
        <v>50</v>
      </c>
      <c r="E380"/>
      <c r="F380"/>
      <c r="G380"/>
      <c r="H380"/>
    </row>
    <row r="381" spans="1:8" x14ac:dyDescent="0.2">
      <c r="A381" s="365" t="s">
        <v>283</v>
      </c>
      <c r="B381" s="366">
        <v>0.29099999999999998</v>
      </c>
      <c r="C381" s="372"/>
      <c r="D381" s="368" t="s">
        <v>32</v>
      </c>
      <c r="E381"/>
      <c r="F381"/>
      <c r="G381"/>
      <c r="H381"/>
    </row>
    <row r="382" spans="1:8" x14ac:dyDescent="0.2">
      <c r="A382" s="369" t="s">
        <v>284</v>
      </c>
      <c r="B382" s="373"/>
      <c r="C382" s="370">
        <v>8.57</v>
      </c>
      <c r="D382" s="371" t="s">
        <v>50</v>
      </c>
      <c r="E382"/>
      <c r="F382"/>
      <c r="G382"/>
      <c r="H382"/>
    </row>
    <row r="383" spans="1:8" x14ac:dyDescent="0.2">
      <c r="A383" s="365" t="s">
        <v>287</v>
      </c>
      <c r="B383" s="366">
        <v>0.20499999999999999</v>
      </c>
      <c r="C383" s="374"/>
      <c r="D383" s="368" t="s">
        <v>32</v>
      </c>
      <c r="E383"/>
      <c r="F383"/>
      <c r="G383"/>
      <c r="H383"/>
    </row>
    <row r="384" spans="1:8" x14ac:dyDescent="0.2">
      <c r="A384" s="369" t="s">
        <v>288</v>
      </c>
      <c r="B384" s="373"/>
      <c r="C384" s="375">
        <v>10.47</v>
      </c>
      <c r="D384" s="371" t="s">
        <v>50</v>
      </c>
      <c r="E384"/>
      <c r="F384"/>
      <c r="G384"/>
      <c r="H384"/>
    </row>
    <row r="385" spans="1:10" x14ac:dyDescent="0.2">
      <c r="A385" s="365" t="s">
        <v>289</v>
      </c>
      <c r="B385" s="366">
        <v>0.19800000000000001</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0.151</v>
      </c>
      <c r="C387" s="376"/>
      <c r="D387" s="368" t="s">
        <v>32</v>
      </c>
      <c r="E387"/>
      <c r="F387"/>
      <c r="G387"/>
      <c r="H387"/>
      <c r="J387" s="379"/>
    </row>
    <row r="388" spans="1:10" x14ac:dyDescent="0.2">
      <c r="A388" s="369" t="s">
        <v>292</v>
      </c>
      <c r="B388" s="378"/>
      <c r="C388" s="375">
        <v>8.5</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8.67</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6.7</v>
      </c>
      <c r="D392" s="371" t="s">
        <v>50</v>
      </c>
      <c r="E392"/>
      <c r="F392"/>
      <c r="G392"/>
      <c r="H392"/>
      <c r="J392" s="379"/>
    </row>
    <row r="393" spans="1:10" x14ac:dyDescent="0.2">
      <c r="A393" s="365" t="s">
        <v>297</v>
      </c>
      <c r="B393" s="377">
        <v>0.24</v>
      </c>
      <c r="C393" s="376"/>
      <c r="D393" s="368" t="s">
        <v>32</v>
      </c>
      <c r="E393"/>
      <c r="F393"/>
      <c r="G393"/>
      <c r="H393"/>
    </row>
    <row r="394" spans="1:10" x14ac:dyDescent="0.2">
      <c r="A394" s="380" t="s">
        <v>298</v>
      </c>
      <c r="B394" s="378"/>
      <c r="C394" s="381">
        <v>8.6</v>
      </c>
      <c r="D394" s="371" t="s">
        <v>50</v>
      </c>
      <c r="E394"/>
      <c r="F394"/>
      <c r="G394"/>
      <c r="H394"/>
    </row>
    <row r="395" spans="1:10" x14ac:dyDescent="0.2">
      <c r="A395" s="365" t="s">
        <v>299</v>
      </c>
      <c r="B395" s="366">
        <v>0.255</v>
      </c>
      <c r="C395" s="376"/>
      <c r="D395" s="368" t="s">
        <v>32</v>
      </c>
      <c r="E395"/>
      <c r="F395"/>
      <c r="G395"/>
      <c r="H395"/>
    </row>
    <row r="396" spans="1:10" x14ac:dyDescent="0.2">
      <c r="A396" s="369" t="s">
        <v>300</v>
      </c>
      <c r="B396" s="373"/>
      <c r="C396" s="375">
        <v>6.87</v>
      </c>
      <c r="D396" s="371" t="s">
        <v>50</v>
      </c>
      <c r="E396"/>
      <c r="F396"/>
      <c r="G396"/>
      <c r="H396"/>
    </row>
    <row r="397" spans="1:10" x14ac:dyDescent="0.2">
      <c r="A397" s="382" t="s">
        <v>301</v>
      </c>
      <c r="B397" s="377">
        <v>0.28499999999999998</v>
      </c>
      <c r="C397" s="383"/>
      <c r="D397" s="368" t="s">
        <v>32</v>
      </c>
      <c r="E397"/>
      <c r="F397"/>
      <c r="G397"/>
      <c r="H397"/>
    </row>
    <row r="398" spans="1:10" x14ac:dyDescent="0.2">
      <c r="A398" s="380" t="s">
        <v>302</v>
      </c>
      <c r="B398" s="378"/>
      <c r="C398" s="381">
        <v>8.17</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v>
      </c>
      <c r="D400" s="371" t="s">
        <v>50</v>
      </c>
      <c r="E400"/>
      <c r="F400"/>
      <c r="G400"/>
      <c r="H400"/>
    </row>
    <row r="401" spans="1:8" x14ac:dyDescent="0.2">
      <c r="A401" s="382" t="s">
        <v>305</v>
      </c>
      <c r="B401" s="377">
        <v>0.24099999999999999</v>
      </c>
      <c r="C401" s="383"/>
      <c r="D401" s="368" t="s">
        <v>32</v>
      </c>
      <c r="E401"/>
      <c r="F401"/>
      <c r="G401"/>
      <c r="H401"/>
    </row>
    <row r="402" spans="1:8" x14ac:dyDescent="0.2">
      <c r="A402" s="380" t="s">
        <v>306</v>
      </c>
      <c r="B402" s="378"/>
      <c r="C402" s="381">
        <v>5.5</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7.2</v>
      </c>
      <c r="D404" s="371" t="s">
        <v>50</v>
      </c>
      <c r="E404"/>
      <c r="F404"/>
      <c r="G404"/>
      <c r="H404"/>
    </row>
    <row r="405" spans="1:8" x14ac:dyDescent="0.2">
      <c r="A405" s="382" t="s">
        <v>309</v>
      </c>
      <c r="B405" s="377">
        <v>0.314</v>
      </c>
      <c r="C405" s="383"/>
      <c r="D405" s="368" t="s">
        <v>32</v>
      </c>
      <c r="E405"/>
      <c r="F405"/>
      <c r="G405"/>
      <c r="H405"/>
    </row>
    <row r="406" spans="1:8" x14ac:dyDescent="0.2">
      <c r="A406" s="380" t="s">
        <v>310</v>
      </c>
      <c r="B406" s="378"/>
      <c r="C406" s="381">
        <v>7.47</v>
      </c>
      <c r="D406" s="384" t="s">
        <v>50</v>
      </c>
      <c r="E406"/>
      <c r="F406"/>
      <c r="G406"/>
      <c r="H406"/>
    </row>
    <row r="407" spans="1:8" x14ac:dyDescent="0.2">
      <c r="A407"/>
    </row>
    <row r="408" spans="1:8" x14ac:dyDescent="0.2">
      <c r="A408"/>
    </row>
    <row r="409" spans="1:8" x14ac:dyDescent="0.2">
      <c r="A409"/>
    </row>
  </sheetData>
  <mergeCells count="2">
    <mergeCell ref="G4:I4"/>
    <mergeCell ref="D4:F4"/>
  </mergeCells>
  <phoneticPr fontId="0" type="noConversion"/>
  <dataValidations xWindow="83" yWindow="500" count="6">
    <dataValidation type="list" allowBlank="1" showInputMessage="1" showErrorMessage="1" prompt="click on arrow for a drop down list" sqref="A68:A72" xr:uid="{2E86C8DC-82F9-4C92-9EE3-8E0223683AD6}">
      <formula1>$A$322:$A$326</formula1>
    </dataValidation>
    <dataValidation type="list" allowBlank="1" showInputMessage="1" showErrorMessage="1" prompt="click on arrow for a drop down list" sqref="A58:A62" xr:uid="{585A0EAF-3843-4F79-A482-40BD5FFF507C}">
      <formula1>$A$298:$A$319</formula1>
    </dataValidation>
    <dataValidation type="list" allowBlank="1" showInputMessage="1" showErrorMessage="1" prompt="click on arrow for a drop down list" sqref="A48:A52" xr:uid="{29546BC4-67EE-4515-B436-9487B765DDCB}">
      <formula1>$A281:$A$297</formula1>
    </dataValidation>
    <dataValidation type="list" allowBlank="1" showInputMessage="1" showErrorMessage="1" prompt="click on arrow for a drop down list" sqref="A78:A82" xr:uid="{382FBA0F-17AD-4F1C-97EB-6DF4E6E06F1A}">
      <formula1>$A$330:$A$372</formula1>
    </dataValidation>
    <dataValidation type="list" allowBlank="1" showInputMessage="1" showErrorMessage="1" sqref="A95:A100" xr:uid="{EE23FC52-83BB-4C1D-89B2-62EE2255F5B2}">
      <formula1>$A$375:$A$406</formula1>
    </dataValidation>
    <dataValidation type="list" allowBlank="1" showInputMessage="1" showErrorMessage="1" prompt="Click on arrow for a drop down list" sqref="E7:E42" xr:uid="{38F1506F-F50E-436B-90BC-B948D5976084}">
      <formula1>$F$281:$F$335</formula1>
    </dataValidation>
  </dataValidations>
  <pageMargins left="0.7" right="0.45" top="0.75" bottom="0.75" header="0.3" footer="0.3"/>
  <pageSetup scale="80" orientation="portrait" horizontalDpi="4294967293"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P409"/>
  <sheetViews>
    <sheetView showGridLines="0" workbookViewId="0">
      <selection activeCell="G4" sqref="G4:I4"/>
    </sheetView>
  </sheetViews>
  <sheetFormatPr defaultRowHeight="12.75" x14ac:dyDescent="0.2"/>
  <cols>
    <col min="1" max="1" width="23.42578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570312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'day30'!B4+1</f>
        <v>44135</v>
      </c>
      <c r="C4" s="172"/>
      <c r="D4" s="479" t="s">
        <v>53</v>
      </c>
      <c r="E4" s="479"/>
      <c r="F4" s="479"/>
      <c r="G4" s="477"/>
      <c r="H4" s="477"/>
      <c r="I4" s="478"/>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315</v>
      </c>
      <c r="B48" s="257"/>
      <c r="C48" s="424"/>
      <c r="D48" s="130" t="str">
        <f>INDEX(rate!$A$4:$D$20,MATCH(A48,rate!$A$4:$A$20,0),4)</f>
        <v>HOURS</v>
      </c>
      <c r="E48" s="259">
        <v>0</v>
      </c>
      <c r="F48" s="421">
        <f>INDEX(rate!$A$4:$D$20,MATCH(A48,rate!$A$4:$A$20,0),2)</f>
        <v>7515</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317</v>
      </c>
      <c r="B52" s="252"/>
      <c r="C52" s="200"/>
      <c r="D52" s="234" t="str">
        <f>INDEX(rate!$A$4:$D$20,MATCH(A52,rate!$A$4:$A$20,0),4)</f>
        <v>HOURS</v>
      </c>
      <c r="E52" s="253">
        <v>0</v>
      </c>
      <c r="F52" s="422">
        <f>INDEX(rate!$A$4:$D$20,MATCH(A52,rate!$A$4:$A$20,0),2)</f>
        <v>6876</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233" t="str">
        <f>INDEX(rate!$A$45:$D$49,MATCH(A68,rate!$A$45:$A$49,0),4)</f>
        <v>HOURS</v>
      </c>
      <c r="D68" s="259">
        <v>0</v>
      </c>
      <c r="E68" s="233">
        <f>INDEX(rate!$A$45:$D$49,MATCH(A68,rate!$A$45:$A$49,0),2)</f>
        <v>12515</v>
      </c>
      <c r="F68" s="260">
        <f>D68*E68</f>
        <v>0</v>
      </c>
      <c r="G68" s="249"/>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3" t="str">
        <f>INDEX(rate!$A$45:$D$49,MATCH(A72,rate!$A$45:$A$49,0),4)</f>
        <v>HOURS</v>
      </c>
      <c r="D72" s="253">
        <v>0</v>
      </c>
      <c r="E72" s="233">
        <f>INDEX(rate!$A$45:$D$49,MATCH(A72,rate!$A$45:$A$49,0),2)</f>
        <v>15853</v>
      </c>
      <c r="F72" s="260">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343</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350</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363</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365</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369</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277</v>
      </c>
      <c r="B95" s="415"/>
      <c r="C95" s="416" t="str">
        <f>INDEX(rate!$A$98:$D$129,MATCH(A95,rate!$A$98:$A$129,0),4)</f>
        <v>DAYS</v>
      </c>
      <c r="D95" s="417">
        <v>0</v>
      </c>
      <c r="E95" s="418"/>
      <c r="F95" s="416">
        <f>INDEX(rate!$A$98:$D$129,MATCH(A95,rate!$A$98:$A$129,0),3)</f>
        <v>9.67</v>
      </c>
      <c r="G95" s="419"/>
      <c r="H95" s="260">
        <f>D95*F95</f>
        <v>0</v>
      </c>
      <c r="I95" s="353"/>
    </row>
    <row r="96" spans="1:9" s="51" customFormat="1" ht="10.5" x14ac:dyDescent="0.15">
      <c r="A96" s="246" t="s">
        <v>282</v>
      </c>
      <c r="B96" s="176"/>
      <c r="C96" s="272" t="str">
        <f>INDEX(rate!$A$98:$D$129,MATCH(A96,rate!$A$98:$A$129,0),4)</f>
        <v>MILES</v>
      </c>
      <c r="D96" s="86"/>
      <c r="E96" s="279">
        <f>INDEX(rate!$A$98:$D$129,MATCH(A96,rate!$A$98:$A$129,0),2)</f>
        <v>0.161</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v>0</v>
      </c>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44327.488727777774</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ht="14.25" customHeight="1"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340</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341</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342</v>
      </c>
      <c r="B330" s="52">
        <v>136</v>
      </c>
      <c r="C330" s="8"/>
      <c r="D330" s="8" t="s">
        <v>7</v>
      </c>
      <c r="F330" s="50" t="s">
        <v>83</v>
      </c>
      <c r="G330" s="56">
        <v>57</v>
      </c>
      <c r="H330"/>
    </row>
    <row r="331" spans="1:8" x14ac:dyDescent="0.2">
      <c r="A331" s="51" t="s">
        <v>343</v>
      </c>
      <c r="B331" s="52">
        <v>149</v>
      </c>
      <c r="C331" s="8"/>
      <c r="D331" s="8" t="s">
        <v>7</v>
      </c>
      <c r="F331" s="50" t="s">
        <v>84</v>
      </c>
      <c r="G331" s="56">
        <v>59</v>
      </c>
      <c r="H331"/>
    </row>
    <row r="332" spans="1:8" x14ac:dyDescent="0.2">
      <c r="A332" s="51" t="s">
        <v>344</v>
      </c>
      <c r="B332" s="52">
        <v>371</v>
      </c>
      <c r="C332" s="8"/>
      <c r="D332" s="8" t="s">
        <v>7</v>
      </c>
      <c r="F332" s="50" t="s">
        <v>86</v>
      </c>
      <c r="G332" s="56">
        <v>61</v>
      </c>
      <c r="H332"/>
    </row>
    <row r="333" spans="1:8" x14ac:dyDescent="0.2">
      <c r="A333" s="51" t="s">
        <v>345</v>
      </c>
      <c r="B333" s="52">
        <v>259</v>
      </c>
      <c r="C333" s="8"/>
      <c r="D333" s="8" t="s">
        <v>7</v>
      </c>
      <c r="F333" s="50" t="s">
        <v>87</v>
      </c>
      <c r="G333" s="56">
        <v>63</v>
      </c>
      <c r="H333"/>
    </row>
    <row r="334" spans="1:8" x14ac:dyDescent="0.2">
      <c r="A334" s="51" t="s">
        <v>346</v>
      </c>
      <c r="B334" s="52">
        <v>296</v>
      </c>
      <c r="C334" s="8"/>
      <c r="D334" s="8" t="s">
        <v>7</v>
      </c>
      <c r="F334" s="50" t="s">
        <v>88</v>
      </c>
      <c r="G334" s="56">
        <v>65</v>
      </c>
      <c r="H334"/>
    </row>
    <row r="335" spans="1:8" x14ac:dyDescent="0.2">
      <c r="A335" s="51" t="s">
        <v>347</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348</v>
      </c>
      <c r="B341" s="52">
        <v>25</v>
      </c>
      <c r="C341" s="8"/>
      <c r="D341" s="8" t="s">
        <v>7</v>
      </c>
      <c r="H341"/>
    </row>
    <row r="342" spans="1:8" x14ac:dyDescent="0.2">
      <c r="A342" s="51" t="s">
        <v>349</v>
      </c>
      <c r="B342" s="52">
        <v>88</v>
      </c>
      <c r="C342" s="8"/>
      <c r="D342" s="8" t="s">
        <v>7</v>
      </c>
      <c r="H342"/>
    </row>
    <row r="343" spans="1:8" x14ac:dyDescent="0.2">
      <c r="A343" s="51" t="s">
        <v>350</v>
      </c>
      <c r="B343" s="52">
        <v>58</v>
      </c>
      <c r="C343" s="8"/>
      <c r="D343" s="8" t="s">
        <v>7</v>
      </c>
      <c r="H343"/>
    </row>
    <row r="344" spans="1:8" x14ac:dyDescent="0.2">
      <c r="A344" s="51" t="s">
        <v>85</v>
      </c>
      <c r="B344" s="52">
        <v>15</v>
      </c>
      <c r="C344" s="8"/>
      <c r="D344" s="8" t="s">
        <v>7</v>
      </c>
      <c r="H344"/>
    </row>
    <row r="345" spans="1:8" x14ac:dyDescent="0.2">
      <c r="A345" s="51" t="s">
        <v>351</v>
      </c>
      <c r="B345" s="52">
        <v>9</v>
      </c>
      <c r="C345" s="8"/>
      <c r="D345" s="8" t="s">
        <v>7</v>
      </c>
      <c r="H345"/>
    </row>
    <row r="346" spans="1:8" x14ac:dyDescent="0.2">
      <c r="A346" s="51" t="s">
        <v>352</v>
      </c>
      <c r="B346" s="52">
        <v>14</v>
      </c>
      <c r="C346" s="8"/>
      <c r="D346" s="8" t="s">
        <v>7</v>
      </c>
      <c r="H346"/>
    </row>
    <row r="347" spans="1:8" x14ac:dyDescent="0.2">
      <c r="A347" s="51" t="s">
        <v>353</v>
      </c>
      <c r="B347" s="52">
        <v>19</v>
      </c>
      <c r="C347" s="8"/>
      <c r="D347" s="8" t="s">
        <v>7</v>
      </c>
      <c r="H347"/>
    </row>
    <row r="348" spans="1:8" x14ac:dyDescent="0.2">
      <c r="A348" s="51" t="s">
        <v>152</v>
      </c>
      <c r="B348" s="52">
        <v>22</v>
      </c>
      <c r="C348" s="8"/>
      <c r="D348" s="8" t="s">
        <v>7</v>
      </c>
      <c r="H348"/>
    </row>
    <row r="349" spans="1:8" x14ac:dyDescent="0.2">
      <c r="A349" s="51" t="s">
        <v>354</v>
      </c>
      <c r="B349" s="52">
        <v>30</v>
      </c>
      <c r="C349" s="8"/>
      <c r="D349" s="8" t="s">
        <v>7</v>
      </c>
      <c r="H349"/>
    </row>
    <row r="350" spans="1:8" x14ac:dyDescent="0.2">
      <c r="A350" s="51" t="s">
        <v>355</v>
      </c>
      <c r="B350" s="52">
        <v>4</v>
      </c>
      <c r="C350" s="8"/>
      <c r="D350" s="8" t="s">
        <v>7</v>
      </c>
      <c r="H350"/>
    </row>
    <row r="351" spans="1:8" x14ac:dyDescent="0.2">
      <c r="A351" s="51" t="s">
        <v>356</v>
      </c>
      <c r="B351" s="52">
        <v>5</v>
      </c>
      <c r="C351" s="8"/>
      <c r="D351" s="8" t="s">
        <v>7</v>
      </c>
      <c r="H351"/>
    </row>
    <row r="352" spans="1:8" x14ac:dyDescent="0.2">
      <c r="A352" s="51" t="s">
        <v>357</v>
      </c>
      <c r="B352" s="52">
        <v>3</v>
      </c>
      <c r="C352" s="8"/>
      <c r="D352" s="8" t="s">
        <v>7</v>
      </c>
      <c r="H352"/>
    </row>
    <row r="353" spans="1:8" x14ac:dyDescent="0.2">
      <c r="A353" s="51" t="s">
        <v>358</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359</v>
      </c>
      <c r="B356" s="52">
        <v>12</v>
      </c>
      <c r="D356" s="8" t="s">
        <v>7</v>
      </c>
      <c r="H356"/>
    </row>
    <row r="357" spans="1:8" x14ac:dyDescent="0.2">
      <c r="A357" s="51" t="s">
        <v>360</v>
      </c>
      <c r="B357" s="52">
        <v>73</v>
      </c>
      <c r="D357" s="8" t="s">
        <v>7</v>
      </c>
      <c r="H357"/>
    </row>
    <row r="358" spans="1:8" x14ac:dyDescent="0.2">
      <c r="A358" s="51" t="s">
        <v>361</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362</v>
      </c>
      <c r="B362" s="52">
        <v>17</v>
      </c>
      <c r="C362" s="8"/>
      <c r="D362" s="8" t="s">
        <v>7</v>
      </c>
      <c r="H362"/>
    </row>
    <row r="363" spans="1:8" x14ac:dyDescent="0.2">
      <c r="A363" s="51" t="s">
        <v>363</v>
      </c>
      <c r="B363" s="52">
        <v>13</v>
      </c>
      <c r="C363" s="8"/>
      <c r="D363" s="8" t="s">
        <v>7</v>
      </c>
      <c r="H363"/>
    </row>
    <row r="364" spans="1:8" x14ac:dyDescent="0.2">
      <c r="A364" s="51" t="s">
        <v>364</v>
      </c>
      <c r="B364" s="52">
        <v>24</v>
      </c>
      <c r="C364" s="232"/>
      <c r="D364" s="8" t="s">
        <v>7</v>
      </c>
      <c r="H364"/>
    </row>
    <row r="365" spans="1:8" x14ac:dyDescent="0.2">
      <c r="A365" s="51" t="s">
        <v>365</v>
      </c>
      <c r="B365" s="52">
        <v>123</v>
      </c>
      <c r="C365" s="232"/>
      <c r="D365" s="8" t="s">
        <v>7</v>
      </c>
      <c r="H365"/>
    </row>
    <row r="366" spans="1:8" x14ac:dyDescent="0.2">
      <c r="A366" s="51" t="s">
        <v>366</v>
      </c>
      <c r="B366" s="52">
        <v>40</v>
      </c>
      <c r="C366" s="232"/>
      <c r="D366" s="8" t="s">
        <v>7</v>
      </c>
      <c r="H366"/>
    </row>
    <row r="367" spans="1:8" x14ac:dyDescent="0.2">
      <c r="A367" s="51" t="s">
        <v>90</v>
      </c>
      <c r="B367" s="52">
        <v>77</v>
      </c>
      <c r="C367" s="232"/>
      <c r="D367" s="8" t="s">
        <v>7</v>
      </c>
      <c r="H367"/>
    </row>
    <row r="368" spans="1:8" x14ac:dyDescent="0.2">
      <c r="A368" s="51" t="s">
        <v>367</v>
      </c>
      <c r="B368" s="52">
        <v>80</v>
      </c>
      <c r="C368" s="232"/>
      <c r="D368" s="8" t="s">
        <v>7</v>
      </c>
      <c r="H368"/>
    </row>
    <row r="369" spans="1:8" x14ac:dyDescent="0.2">
      <c r="A369" s="51" t="s">
        <v>368</v>
      </c>
      <c r="B369" s="52">
        <v>80</v>
      </c>
      <c r="C369" s="232"/>
      <c r="D369" s="8" t="s">
        <v>7</v>
      </c>
      <c r="H369"/>
    </row>
    <row r="370" spans="1:8" x14ac:dyDescent="0.2">
      <c r="A370" s="51" t="s">
        <v>156</v>
      </c>
      <c r="B370" s="52">
        <v>15</v>
      </c>
      <c r="C370" s="232"/>
      <c r="D370" s="8" t="s">
        <v>7</v>
      </c>
      <c r="H370"/>
    </row>
    <row r="371" spans="1:8" x14ac:dyDescent="0.2">
      <c r="A371" s="51" t="s">
        <v>369</v>
      </c>
      <c r="B371" s="52">
        <v>937</v>
      </c>
      <c r="C371" s="232"/>
      <c r="D371" s="8" t="s">
        <v>64</v>
      </c>
      <c r="H371"/>
    </row>
    <row r="372" spans="1:8" x14ac:dyDescent="0.2">
      <c r="A372" s="51" t="s">
        <v>370</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0.161</v>
      </c>
      <c r="C375" s="367"/>
      <c r="D375" s="368" t="s">
        <v>32</v>
      </c>
      <c r="E375"/>
      <c r="H375"/>
    </row>
    <row r="376" spans="1:8" x14ac:dyDescent="0.2">
      <c r="A376" s="369" t="s">
        <v>277</v>
      </c>
      <c r="B376" s="373"/>
      <c r="C376" s="370">
        <v>9.67</v>
      </c>
      <c r="D376" s="371" t="s">
        <v>50</v>
      </c>
      <c r="E376"/>
      <c r="H376"/>
    </row>
    <row r="377" spans="1:8" x14ac:dyDescent="0.2">
      <c r="A377" s="365" t="s">
        <v>278</v>
      </c>
      <c r="B377" s="366">
        <v>0.127</v>
      </c>
      <c r="C377" s="372"/>
      <c r="D377" s="368" t="s">
        <v>32</v>
      </c>
      <c r="E377"/>
      <c r="F377"/>
      <c r="G377"/>
      <c r="H377"/>
    </row>
    <row r="378" spans="1:8" x14ac:dyDescent="0.2">
      <c r="A378" s="369" t="s">
        <v>279</v>
      </c>
      <c r="B378" s="373"/>
      <c r="C378" s="370">
        <v>8.43</v>
      </c>
      <c r="D378" s="371" t="s">
        <v>50</v>
      </c>
      <c r="E378"/>
      <c r="F378"/>
      <c r="G378"/>
      <c r="H378"/>
    </row>
    <row r="379" spans="1:8" x14ac:dyDescent="0.2">
      <c r="A379" s="365" t="s">
        <v>280</v>
      </c>
      <c r="B379" s="366">
        <v>0.11799999999999999</v>
      </c>
      <c r="C379" s="372"/>
      <c r="D379" s="368" t="s">
        <v>32</v>
      </c>
      <c r="E379"/>
      <c r="F379"/>
      <c r="G379"/>
      <c r="H379"/>
    </row>
    <row r="380" spans="1:8" x14ac:dyDescent="0.2">
      <c r="A380" s="369" t="s">
        <v>281</v>
      </c>
      <c r="B380" s="373"/>
      <c r="C380" s="370">
        <v>7.23</v>
      </c>
      <c r="D380" s="371" t="s">
        <v>50</v>
      </c>
      <c r="E380"/>
      <c r="F380"/>
      <c r="G380"/>
      <c r="H380"/>
    </row>
    <row r="381" spans="1:8" x14ac:dyDescent="0.2">
      <c r="A381" s="365" t="s">
        <v>283</v>
      </c>
      <c r="B381" s="366">
        <v>0.29099999999999998</v>
      </c>
      <c r="C381" s="372"/>
      <c r="D381" s="368" t="s">
        <v>32</v>
      </c>
      <c r="E381"/>
      <c r="F381"/>
      <c r="G381"/>
      <c r="H381"/>
    </row>
    <row r="382" spans="1:8" x14ac:dyDescent="0.2">
      <c r="A382" s="369" t="s">
        <v>284</v>
      </c>
      <c r="B382" s="373"/>
      <c r="C382" s="370">
        <v>8.57</v>
      </c>
      <c r="D382" s="371" t="s">
        <v>50</v>
      </c>
      <c r="E382"/>
      <c r="F382"/>
      <c r="G382"/>
      <c r="H382"/>
    </row>
    <row r="383" spans="1:8" x14ac:dyDescent="0.2">
      <c r="A383" s="365" t="s">
        <v>287</v>
      </c>
      <c r="B383" s="366">
        <v>0.20499999999999999</v>
      </c>
      <c r="C383" s="374"/>
      <c r="D383" s="368" t="s">
        <v>32</v>
      </c>
      <c r="E383"/>
      <c r="F383"/>
      <c r="G383"/>
      <c r="H383"/>
    </row>
    <row r="384" spans="1:8" x14ac:dyDescent="0.2">
      <c r="A384" s="369" t="s">
        <v>288</v>
      </c>
      <c r="B384" s="373"/>
      <c r="C384" s="375">
        <v>10.47</v>
      </c>
      <c r="D384" s="371" t="s">
        <v>50</v>
      </c>
      <c r="E384"/>
      <c r="F384"/>
      <c r="G384"/>
      <c r="H384"/>
    </row>
    <row r="385" spans="1:10" x14ac:dyDescent="0.2">
      <c r="A385" s="365" t="s">
        <v>289</v>
      </c>
      <c r="B385" s="366">
        <v>0.19800000000000001</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0.151</v>
      </c>
      <c r="C387" s="376"/>
      <c r="D387" s="368" t="s">
        <v>32</v>
      </c>
      <c r="E387"/>
      <c r="F387"/>
      <c r="G387"/>
      <c r="H387"/>
      <c r="J387" s="379"/>
    </row>
    <row r="388" spans="1:10" x14ac:dyDescent="0.2">
      <c r="A388" s="369" t="s">
        <v>292</v>
      </c>
      <c r="B388" s="378"/>
      <c r="C388" s="375">
        <v>8.5</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8.67</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6.7</v>
      </c>
      <c r="D392" s="371" t="s">
        <v>50</v>
      </c>
      <c r="E392"/>
      <c r="F392"/>
      <c r="G392"/>
      <c r="H392"/>
      <c r="J392" s="379"/>
    </row>
    <row r="393" spans="1:10" x14ac:dyDescent="0.2">
      <c r="A393" s="365" t="s">
        <v>297</v>
      </c>
      <c r="B393" s="377">
        <v>0.24</v>
      </c>
      <c r="C393" s="376"/>
      <c r="D393" s="368" t="s">
        <v>32</v>
      </c>
      <c r="E393"/>
      <c r="F393"/>
      <c r="G393"/>
      <c r="H393"/>
    </row>
    <row r="394" spans="1:10" x14ac:dyDescent="0.2">
      <c r="A394" s="380" t="s">
        <v>298</v>
      </c>
      <c r="B394" s="378"/>
      <c r="C394" s="381">
        <v>8.6</v>
      </c>
      <c r="D394" s="371" t="s">
        <v>50</v>
      </c>
      <c r="E394"/>
      <c r="F394"/>
      <c r="G394"/>
      <c r="H394"/>
    </row>
    <row r="395" spans="1:10" x14ac:dyDescent="0.2">
      <c r="A395" s="365" t="s">
        <v>299</v>
      </c>
      <c r="B395" s="366">
        <v>0.255</v>
      </c>
      <c r="C395" s="376"/>
      <c r="D395" s="368" t="s">
        <v>32</v>
      </c>
      <c r="E395"/>
      <c r="F395"/>
      <c r="G395"/>
      <c r="H395"/>
    </row>
    <row r="396" spans="1:10" x14ac:dyDescent="0.2">
      <c r="A396" s="369" t="s">
        <v>300</v>
      </c>
      <c r="B396" s="373"/>
      <c r="C396" s="375">
        <v>6.87</v>
      </c>
      <c r="D396" s="371" t="s">
        <v>50</v>
      </c>
      <c r="E396"/>
      <c r="F396"/>
      <c r="G396"/>
      <c r="H396"/>
    </row>
    <row r="397" spans="1:10" x14ac:dyDescent="0.2">
      <c r="A397" s="382" t="s">
        <v>301</v>
      </c>
      <c r="B397" s="377">
        <v>0.28499999999999998</v>
      </c>
      <c r="C397" s="383"/>
      <c r="D397" s="368" t="s">
        <v>32</v>
      </c>
      <c r="E397"/>
      <c r="F397"/>
      <c r="G397"/>
      <c r="H397"/>
    </row>
    <row r="398" spans="1:10" x14ac:dyDescent="0.2">
      <c r="A398" s="380" t="s">
        <v>302</v>
      </c>
      <c r="B398" s="378"/>
      <c r="C398" s="381">
        <v>8.17</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v>
      </c>
      <c r="D400" s="371" t="s">
        <v>50</v>
      </c>
      <c r="E400"/>
      <c r="F400"/>
      <c r="G400"/>
      <c r="H400"/>
    </row>
    <row r="401" spans="1:8" x14ac:dyDescent="0.2">
      <c r="A401" s="382" t="s">
        <v>305</v>
      </c>
      <c r="B401" s="377">
        <v>0.24099999999999999</v>
      </c>
      <c r="C401" s="383"/>
      <c r="D401" s="368" t="s">
        <v>32</v>
      </c>
      <c r="E401"/>
      <c r="F401"/>
      <c r="G401"/>
      <c r="H401"/>
    </row>
    <row r="402" spans="1:8" x14ac:dyDescent="0.2">
      <c r="A402" s="380" t="s">
        <v>306</v>
      </c>
      <c r="B402" s="378"/>
      <c r="C402" s="381">
        <v>5.5</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7.2</v>
      </c>
      <c r="D404" s="371" t="s">
        <v>50</v>
      </c>
      <c r="E404"/>
      <c r="F404"/>
      <c r="G404"/>
      <c r="H404"/>
    </row>
    <row r="405" spans="1:8" x14ac:dyDescent="0.2">
      <c r="A405" s="382" t="s">
        <v>309</v>
      </c>
      <c r="B405" s="377">
        <v>0.314</v>
      </c>
      <c r="C405" s="383"/>
      <c r="D405" s="368" t="s">
        <v>32</v>
      </c>
      <c r="E405"/>
      <c r="F405"/>
      <c r="G405"/>
      <c r="H405"/>
    </row>
    <row r="406" spans="1:8" x14ac:dyDescent="0.2">
      <c r="A406" s="380" t="s">
        <v>310</v>
      </c>
      <c r="B406" s="378"/>
      <c r="C406" s="381">
        <v>7.47</v>
      </c>
      <c r="D406" s="384" t="s">
        <v>50</v>
      </c>
      <c r="E406"/>
      <c r="F406"/>
      <c r="G406"/>
      <c r="H406"/>
    </row>
    <row r="407" spans="1:8" x14ac:dyDescent="0.2">
      <c r="A407"/>
    </row>
    <row r="408" spans="1:8" x14ac:dyDescent="0.2">
      <c r="A408"/>
    </row>
    <row r="409" spans="1:8" x14ac:dyDescent="0.2">
      <c r="A409"/>
    </row>
  </sheetData>
  <mergeCells count="2">
    <mergeCell ref="G4:I4"/>
    <mergeCell ref="D4:F4"/>
  </mergeCells>
  <phoneticPr fontId="0" type="noConversion"/>
  <dataValidations xWindow="147" yWindow="636" count="6">
    <dataValidation type="list" allowBlank="1" showInputMessage="1" showErrorMessage="1" prompt="click on arrow for a drop down list" sqref="A68:A72" xr:uid="{33439264-DFE1-4940-8003-34B998E89D20}">
      <formula1>$A$322:$A$326</formula1>
    </dataValidation>
    <dataValidation type="list" allowBlank="1" showInputMessage="1" showErrorMessage="1" prompt="click on arrow for a drop down list" sqref="A58:A62" xr:uid="{67E98D34-44D9-4A15-8F19-F4A0919A7DBA}">
      <formula1>$A$298:$A$319</formula1>
    </dataValidation>
    <dataValidation type="list" allowBlank="1" showInputMessage="1" showErrorMessage="1" prompt="click on arrow for a drop down list" sqref="A48:A52" xr:uid="{9F26F305-B7CF-4378-B3EA-B0A9E75C93C2}">
      <formula1>$A282:$A$298</formula1>
    </dataValidation>
    <dataValidation type="list" allowBlank="1" showInputMessage="1" showErrorMessage="1" prompt="click on arrow for a drop down list" sqref="A78:A82" xr:uid="{6EEEA902-2E33-45A2-96E8-0A827165507E}">
      <formula1>$A$330:$A$372</formula1>
    </dataValidation>
    <dataValidation type="list" allowBlank="1" showInputMessage="1" showErrorMessage="1" sqref="A95:A100" xr:uid="{CD3C7B0D-9B73-4984-9B79-BC5C3DE033F0}">
      <formula1>$A$375:$A$406</formula1>
    </dataValidation>
    <dataValidation type="list" allowBlank="1" showInputMessage="1" showErrorMessage="1" prompt="Click on arrow for a drop down list" sqref="E7:E42" xr:uid="{929DA081-4F02-429A-BC93-402B1213E7DC}">
      <formula1>$F$281:$F$335</formula1>
    </dataValidation>
  </dataValidations>
  <pageMargins left="0.7" right="0.45" top="0.75" bottom="0.75" header="0.3" footer="0.3"/>
  <pageSetup scale="80" orientation="portrait" horizontalDpi="4294967293" r:id="rId1"/>
  <headerFooter alignWithMargins="0"/>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J159"/>
  <sheetViews>
    <sheetView workbookViewId="0">
      <selection activeCell="C130" sqref="C130"/>
    </sheetView>
  </sheetViews>
  <sheetFormatPr defaultRowHeight="12.75" x14ac:dyDescent="0.2"/>
  <cols>
    <col min="1" max="1" width="47.140625" customWidth="1"/>
    <col min="2" max="2" width="9.5703125" bestFit="1" customWidth="1"/>
    <col min="6" max="6" width="21.140625" customWidth="1"/>
  </cols>
  <sheetData>
    <row r="1" spans="1:7" s="51" customFormat="1" ht="10.5" x14ac:dyDescent="0.15">
      <c r="A1" s="51" t="s">
        <v>28</v>
      </c>
      <c r="B1" s="228"/>
      <c r="C1" s="232"/>
      <c r="D1" s="232"/>
      <c r="E1" s="50"/>
      <c r="F1" s="51" t="s">
        <v>28</v>
      </c>
      <c r="G1" s="229" t="s">
        <v>29</v>
      </c>
    </row>
    <row r="2" spans="1:7" x14ac:dyDescent="0.2">
      <c r="B2" s="11"/>
      <c r="C2" s="8"/>
      <c r="D2" s="8"/>
      <c r="E2" s="1"/>
      <c r="G2" s="10"/>
    </row>
    <row r="3" spans="1:7" x14ac:dyDescent="0.2">
      <c r="A3" s="82" t="s">
        <v>144</v>
      </c>
      <c r="B3" s="51"/>
      <c r="C3" s="50"/>
      <c r="D3" s="230"/>
      <c r="E3" s="1"/>
      <c r="F3" s="83" t="s">
        <v>145</v>
      </c>
      <c r="G3" s="10"/>
    </row>
    <row r="4" spans="1:7" x14ac:dyDescent="0.2">
      <c r="A4" s="51" t="s">
        <v>311</v>
      </c>
      <c r="B4" s="55">
        <v>5480</v>
      </c>
      <c r="C4" s="50"/>
      <c r="D4" s="232" t="s">
        <v>30</v>
      </c>
      <c r="E4" s="1"/>
      <c r="F4" s="51" t="s">
        <v>199</v>
      </c>
      <c r="G4" s="52">
        <v>75</v>
      </c>
    </row>
    <row r="5" spans="1:7" x14ac:dyDescent="0.2">
      <c r="A5" s="51" t="s">
        <v>312</v>
      </c>
      <c r="B5" s="55">
        <v>3099</v>
      </c>
      <c r="C5" s="50"/>
      <c r="D5" s="232" t="s">
        <v>30</v>
      </c>
      <c r="E5" s="1"/>
      <c r="F5" s="51" t="s">
        <v>194</v>
      </c>
      <c r="G5" s="52">
        <v>99</v>
      </c>
    </row>
    <row r="6" spans="1:7" x14ac:dyDescent="0.2">
      <c r="A6" s="51" t="s">
        <v>313</v>
      </c>
      <c r="B6" s="55">
        <v>12896</v>
      </c>
      <c r="C6" s="50"/>
      <c r="D6" s="232" t="s">
        <v>30</v>
      </c>
      <c r="E6" s="1"/>
      <c r="F6" s="51" t="s">
        <v>195</v>
      </c>
      <c r="G6" s="52">
        <v>119</v>
      </c>
    </row>
    <row r="7" spans="1:7" x14ac:dyDescent="0.2">
      <c r="A7" s="51" t="s">
        <v>314</v>
      </c>
      <c r="B7" s="55">
        <v>3735</v>
      </c>
      <c r="C7" s="50"/>
      <c r="D7" s="232" t="s">
        <v>30</v>
      </c>
      <c r="E7" s="1"/>
      <c r="F7" s="51" t="s">
        <v>196</v>
      </c>
      <c r="G7" s="52">
        <v>140</v>
      </c>
    </row>
    <row r="8" spans="1:7" x14ac:dyDescent="0.2">
      <c r="A8" s="51" t="s">
        <v>315</v>
      </c>
      <c r="B8" s="55">
        <v>7515</v>
      </c>
      <c r="C8" s="50"/>
      <c r="D8" s="232" t="s">
        <v>30</v>
      </c>
      <c r="E8" s="1"/>
      <c r="F8" s="51" t="s">
        <v>197</v>
      </c>
      <c r="G8" s="52">
        <v>157</v>
      </c>
    </row>
    <row r="9" spans="1:7" x14ac:dyDescent="0.2">
      <c r="A9" s="51" t="s">
        <v>316</v>
      </c>
      <c r="B9" s="55">
        <v>4945</v>
      </c>
      <c r="C9" s="50"/>
      <c r="D9" s="232" t="s">
        <v>30</v>
      </c>
      <c r="E9" s="1"/>
      <c r="F9" s="51" t="s">
        <v>198</v>
      </c>
      <c r="G9" s="52">
        <v>180</v>
      </c>
    </row>
    <row r="10" spans="1:7" x14ac:dyDescent="0.2">
      <c r="A10" s="51" t="s">
        <v>317</v>
      </c>
      <c r="B10" s="55">
        <v>6876</v>
      </c>
      <c r="C10" s="50"/>
      <c r="D10" s="232" t="s">
        <v>30</v>
      </c>
      <c r="E10" s="1"/>
      <c r="F10" s="51" t="s">
        <v>188</v>
      </c>
      <c r="G10" s="52">
        <v>200</v>
      </c>
    </row>
    <row r="11" spans="1:7" x14ac:dyDescent="0.2">
      <c r="A11" s="51" t="s">
        <v>318</v>
      </c>
      <c r="B11" s="55">
        <v>2716</v>
      </c>
      <c r="C11" s="50"/>
      <c r="D11" s="232" t="s">
        <v>30</v>
      </c>
      <c r="E11" s="1"/>
      <c r="F11" s="51" t="s">
        <v>189</v>
      </c>
      <c r="G11" s="52">
        <v>207</v>
      </c>
    </row>
    <row r="12" spans="1:7" x14ac:dyDescent="0.2">
      <c r="A12" s="51" t="s">
        <v>319</v>
      </c>
      <c r="B12" s="55">
        <v>1277</v>
      </c>
      <c r="C12" s="50"/>
      <c r="D12" s="232" t="s">
        <v>30</v>
      </c>
      <c r="E12" s="1"/>
      <c r="F12" s="51" t="s">
        <v>190</v>
      </c>
      <c r="G12" s="52">
        <v>225</v>
      </c>
    </row>
    <row r="13" spans="1:7" x14ac:dyDescent="0.2">
      <c r="A13" s="51" t="s">
        <v>320</v>
      </c>
      <c r="B13" s="55">
        <v>8105</v>
      </c>
      <c r="C13" s="50"/>
      <c r="D13" s="232" t="s">
        <v>30</v>
      </c>
      <c r="E13" s="1"/>
      <c r="F13" s="51" t="s">
        <v>191</v>
      </c>
      <c r="G13" s="52">
        <v>234</v>
      </c>
    </row>
    <row r="14" spans="1:7" x14ac:dyDescent="0.2">
      <c r="A14" s="51" t="s">
        <v>321</v>
      </c>
      <c r="B14" s="55">
        <v>8799</v>
      </c>
      <c r="C14" s="50"/>
      <c r="D14" s="232" t="s">
        <v>30</v>
      </c>
      <c r="E14" s="1"/>
      <c r="F14" s="51" t="s">
        <v>69</v>
      </c>
      <c r="G14" s="52">
        <v>29</v>
      </c>
    </row>
    <row r="15" spans="1:7" x14ac:dyDescent="0.2">
      <c r="A15" s="51" t="s">
        <v>322</v>
      </c>
      <c r="B15" s="55">
        <v>4158</v>
      </c>
      <c r="C15" s="50"/>
      <c r="D15" s="232" t="s">
        <v>30</v>
      </c>
      <c r="E15" s="1"/>
      <c r="F15" s="51" t="s">
        <v>70</v>
      </c>
      <c r="G15" s="52">
        <v>127</v>
      </c>
    </row>
    <row r="16" spans="1:7" x14ac:dyDescent="0.2">
      <c r="A16" s="51" t="s">
        <v>323</v>
      </c>
      <c r="B16" s="55">
        <v>7644</v>
      </c>
      <c r="C16" s="50"/>
      <c r="D16" s="232" t="s">
        <v>30</v>
      </c>
      <c r="E16" s="1"/>
      <c r="F16" s="51" t="s">
        <v>71</v>
      </c>
      <c r="G16" s="52">
        <v>116</v>
      </c>
    </row>
    <row r="17" spans="1:7" x14ac:dyDescent="0.2">
      <c r="A17" s="51" t="s">
        <v>324</v>
      </c>
      <c r="B17" s="55">
        <v>8786</v>
      </c>
      <c r="C17" s="50"/>
      <c r="D17" s="232" t="s">
        <v>30</v>
      </c>
      <c r="E17" s="1"/>
      <c r="F17" s="51" t="s">
        <v>72</v>
      </c>
      <c r="G17" s="52">
        <v>110</v>
      </c>
    </row>
    <row r="18" spans="1:7" x14ac:dyDescent="0.2">
      <c r="A18" s="51" t="s">
        <v>325</v>
      </c>
      <c r="B18" s="55">
        <v>2833</v>
      </c>
      <c r="C18" s="50"/>
      <c r="D18" s="232" t="s">
        <v>30</v>
      </c>
      <c r="E18" s="1"/>
      <c r="F18" s="51" t="s">
        <v>31</v>
      </c>
      <c r="G18" s="52">
        <v>32</v>
      </c>
    </row>
    <row r="19" spans="1:7" x14ac:dyDescent="0.2">
      <c r="A19" s="51" t="s">
        <v>326</v>
      </c>
      <c r="B19" s="55">
        <v>1920</v>
      </c>
      <c r="C19" s="50"/>
      <c r="D19" s="232" t="s">
        <v>30</v>
      </c>
      <c r="E19" s="1"/>
      <c r="F19" s="51" t="s">
        <v>11</v>
      </c>
      <c r="G19" s="52">
        <v>47</v>
      </c>
    </row>
    <row r="20" spans="1:7" x14ac:dyDescent="0.2">
      <c r="A20" s="51" t="s">
        <v>327</v>
      </c>
      <c r="B20" s="55">
        <v>917</v>
      </c>
      <c r="C20" s="50"/>
      <c r="D20" s="232" t="s">
        <v>30</v>
      </c>
      <c r="E20" s="1"/>
      <c r="F20" s="51" t="s">
        <v>33</v>
      </c>
      <c r="G20" s="52">
        <v>50</v>
      </c>
    </row>
    <row r="21" spans="1:7" x14ac:dyDescent="0.2">
      <c r="A21" s="51" t="s">
        <v>270</v>
      </c>
      <c r="B21" s="52">
        <v>28483</v>
      </c>
      <c r="C21" s="1"/>
      <c r="D21" s="232" t="s">
        <v>30</v>
      </c>
      <c r="E21" s="1"/>
      <c r="F21" s="51" t="s">
        <v>12</v>
      </c>
      <c r="G21" s="52">
        <v>63</v>
      </c>
    </row>
    <row r="22" spans="1:7" x14ac:dyDescent="0.2">
      <c r="A22" s="51" t="s">
        <v>340</v>
      </c>
      <c r="B22" s="52">
        <v>46261</v>
      </c>
      <c r="C22" s="1"/>
      <c r="D22" s="232" t="s">
        <v>30</v>
      </c>
      <c r="E22" s="1"/>
      <c r="F22" s="51" t="s">
        <v>34</v>
      </c>
      <c r="G22" s="52">
        <v>76</v>
      </c>
    </row>
    <row r="23" spans="1:7" x14ac:dyDescent="0.2">
      <c r="A23" s="51" t="s">
        <v>271</v>
      </c>
      <c r="B23" s="52">
        <v>34086</v>
      </c>
      <c r="C23" s="1"/>
      <c r="D23" s="232" t="s">
        <v>30</v>
      </c>
      <c r="E23" s="1"/>
      <c r="F23" s="51" t="s">
        <v>14</v>
      </c>
      <c r="G23" s="52">
        <v>87</v>
      </c>
    </row>
    <row r="24" spans="1:7" x14ac:dyDescent="0.2">
      <c r="A24" s="51" t="s">
        <v>168</v>
      </c>
      <c r="B24" s="54">
        <v>11427</v>
      </c>
      <c r="C24" s="1"/>
      <c r="D24" s="232" t="s">
        <v>30</v>
      </c>
      <c r="E24" s="1"/>
      <c r="F24" s="51" t="s">
        <v>35</v>
      </c>
      <c r="G24" s="52">
        <v>98</v>
      </c>
    </row>
    <row r="25" spans="1:7" x14ac:dyDescent="0.2">
      <c r="A25" s="51" t="s">
        <v>169</v>
      </c>
      <c r="B25" s="52">
        <v>24186</v>
      </c>
      <c r="C25" s="1"/>
      <c r="D25" s="232" t="s">
        <v>30</v>
      </c>
      <c r="E25" s="1"/>
      <c r="F25" s="51" t="s">
        <v>36</v>
      </c>
      <c r="G25" s="52">
        <v>108</v>
      </c>
    </row>
    <row r="26" spans="1:7" x14ac:dyDescent="0.2">
      <c r="A26" s="51" t="s">
        <v>170</v>
      </c>
      <c r="B26" s="52">
        <v>10219</v>
      </c>
      <c r="C26" s="1"/>
      <c r="D26" s="232" t="s">
        <v>30</v>
      </c>
      <c r="E26" s="1"/>
      <c r="F26" s="51" t="s">
        <v>37</v>
      </c>
      <c r="G26" s="52">
        <v>123</v>
      </c>
    </row>
    <row r="27" spans="1:7" x14ac:dyDescent="0.2">
      <c r="A27" s="51" t="s">
        <v>341</v>
      </c>
      <c r="B27" s="52">
        <v>17675</v>
      </c>
      <c r="C27" s="1"/>
      <c r="D27" s="232" t="s">
        <v>30</v>
      </c>
      <c r="E27" s="1"/>
      <c r="F27" s="51" t="s">
        <v>73</v>
      </c>
      <c r="G27" s="52">
        <v>163</v>
      </c>
    </row>
    <row r="28" spans="1:7" x14ac:dyDescent="0.2">
      <c r="A28" s="51" t="s">
        <v>171</v>
      </c>
      <c r="B28" s="52">
        <v>10296</v>
      </c>
      <c r="C28" s="1"/>
      <c r="D28" s="232" t="s">
        <v>30</v>
      </c>
      <c r="E28" s="1"/>
      <c r="F28" s="51" t="s">
        <v>43</v>
      </c>
      <c r="G28" s="52">
        <v>31</v>
      </c>
    </row>
    <row r="29" spans="1:7" x14ac:dyDescent="0.2">
      <c r="A29" s="51" t="s">
        <v>172</v>
      </c>
      <c r="B29" s="52">
        <v>8428</v>
      </c>
      <c r="C29" s="1"/>
      <c r="D29" s="232" t="s">
        <v>30</v>
      </c>
      <c r="E29" s="1"/>
      <c r="F29" s="51" t="s">
        <v>44</v>
      </c>
      <c r="G29" s="52">
        <v>34</v>
      </c>
    </row>
    <row r="30" spans="1:7" x14ac:dyDescent="0.2">
      <c r="A30" s="51" t="s">
        <v>173</v>
      </c>
      <c r="B30" s="52">
        <v>7669</v>
      </c>
      <c r="C30" s="1"/>
      <c r="D30" s="232" t="s">
        <v>30</v>
      </c>
      <c r="E30" s="1"/>
      <c r="F30" s="51" t="s">
        <v>45</v>
      </c>
      <c r="G30" s="52">
        <v>40</v>
      </c>
    </row>
    <row r="31" spans="1:7" x14ac:dyDescent="0.2">
      <c r="A31" s="51" t="s">
        <v>174</v>
      </c>
      <c r="B31" s="52">
        <v>8035</v>
      </c>
      <c r="C31" s="1"/>
      <c r="D31" s="232" t="s">
        <v>30</v>
      </c>
      <c r="E31" s="1"/>
      <c r="F31" s="51" t="s">
        <v>46</v>
      </c>
      <c r="G31" s="52">
        <v>44</v>
      </c>
    </row>
    <row r="32" spans="1:7" x14ac:dyDescent="0.2">
      <c r="A32" s="51" t="s">
        <v>272</v>
      </c>
      <c r="B32" s="52">
        <v>20832</v>
      </c>
      <c r="C32" s="1"/>
      <c r="D32" s="232" t="s">
        <v>30</v>
      </c>
      <c r="E32" s="1"/>
      <c r="F32" s="51" t="s">
        <v>47</v>
      </c>
      <c r="G32" s="52">
        <v>48</v>
      </c>
    </row>
    <row r="33" spans="1:7" x14ac:dyDescent="0.2">
      <c r="A33" s="51" t="s">
        <v>175</v>
      </c>
      <c r="B33" s="52">
        <v>11982</v>
      </c>
      <c r="C33" s="1"/>
      <c r="D33" s="232" t="s">
        <v>30</v>
      </c>
      <c r="E33" s="1"/>
      <c r="F33" s="51" t="s">
        <v>48</v>
      </c>
      <c r="G33" s="52">
        <v>56</v>
      </c>
    </row>
    <row r="34" spans="1:7" x14ac:dyDescent="0.2">
      <c r="A34" s="51" t="s">
        <v>176</v>
      </c>
      <c r="B34" s="52">
        <v>4964</v>
      </c>
      <c r="C34" s="1"/>
      <c r="D34" s="232" t="s">
        <v>30</v>
      </c>
      <c r="E34" s="1"/>
      <c r="F34" s="51" t="s">
        <v>49</v>
      </c>
      <c r="G34" s="52">
        <v>61</v>
      </c>
    </row>
    <row r="35" spans="1:7" x14ac:dyDescent="0.2">
      <c r="A35" s="51" t="s">
        <v>177</v>
      </c>
      <c r="B35" s="52">
        <v>13264</v>
      </c>
      <c r="C35" s="1"/>
      <c r="D35" s="232" t="s">
        <v>30</v>
      </c>
      <c r="E35" s="1"/>
      <c r="F35" s="51" t="s">
        <v>38</v>
      </c>
      <c r="G35" s="52">
        <v>65</v>
      </c>
    </row>
    <row r="36" spans="1:7" x14ac:dyDescent="0.2">
      <c r="A36" s="51" t="s">
        <v>178</v>
      </c>
      <c r="B36" s="52">
        <v>9584</v>
      </c>
      <c r="C36" s="1"/>
      <c r="D36" s="232" t="s">
        <v>30</v>
      </c>
      <c r="E36" s="1"/>
      <c r="F36" s="51" t="s">
        <v>39</v>
      </c>
      <c r="G36" s="52">
        <v>68</v>
      </c>
    </row>
    <row r="37" spans="1:7" x14ac:dyDescent="0.2">
      <c r="A37" s="51" t="s">
        <v>179</v>
      </c>
      <c r="B37" s="52">
        <v>4637</v>
      </c>
      <c r="C37" s="1"/>
      <c r="D37" s="232" t="s">
        <v>30</v>
      </c>
      <c r="E37" s="1"/>
      <c r="F37" s="51" t="s">
        <v>40</v>
      </c>
      <c r="G37" s="52">
        <v>79</v>
      </c>
    </row>
    <row r="38" spans="1:7" x14ac:dyDescent="0.2">
      <c r="A38" s="51" t="s">
        <v>180</v>
      </c>
      <c r="B38" s="52">
        <v>6221</v>
      </c>
      <c r="C38" s="1"/>
      <c r="D38" s="232" t="s">
        <v>30</v>
      </c>
      <c r="E38" s="1"/>
      <c r="F38" s="51" t="s">
        <v>13</v>
      </c>
      <c r="G38" s="52">
        <v>95</v>
      </c>
    </row>
    <row r="39" spans="1:7" x14ac:dyDescent="0.2">
      <c r="A39" s="51" t="s">
        <v>181</v>
      </c>
      <c r="B39" s="52">
        <v>6383</v>
      </c>
      <c r="C39" s="1"/>
      <c r="D39" s="232" t="s">
        <v>30</v>
      </c>
      <c r="E39" s="1"/>
      <c r="F39" s="51" t="s">
        <v>41</v>
      </c>
      <c r="G39" s="52">
        <v>111</v>
      </c>
    </row>
    <row r="40" spans="1:7" x14ac:dyDescent="0.2">
      <c r="A40" s="51" t="s">
        <v>182</v>
      </c>
      <c r="B40" s="52">
        <v>8727</v>
      </c>
      <c r="C40" s="1"/>
      <c r="D40" s="232" t="s">
        <v>30</v>
      </c>
      <c r="E40" s="1"/>
      <c r="F40" s="51" t="s">
        <v>42</v>
      </c>
      <c r="G40" s="52">
        <v>128</v>
      </c>
    </row>
    <row r="41" spans="1:7" x14ac:dyDescent="0.2">
      <c r="A41" s="51" t="s">
        <v>183</v>
      </c>
      <c r="B41" s="52">
        <v>11179</v>
      </c>
      <c r="C41" s="1"/>
      <c r="D41" s="232" t="s">
        <v>30</v>
      </c>
      <c r="E41" s="1"/>
      <c r="F41" s="51" t="s">
        <v>192</v>
      </c>
      <c r="G41" s="52">
        <v>156</v>
      </c>
    </row>
    <row r="42" spans="1:7" x14ac:dyDescent="0.2">
      <c r="A42" s="51" t="s">
        <v>184</v>
      </c>
      <c r="B42" s="52">
        <v>8840</v>
      </c>
      <c r="C42" s="1"/>
      <c r="D42" s="232" t="s">
        <v>30</v>
      </c>
      <c r="E42" s="1"/>
      <c r="F42" s="51" t="s">
        <v>265</v>
      </c>
      <c r="G42" s="52">
        <v>147</v>
      </c>
    </row>
    <row r="43" spans="1:7" x14ac:dyDescent="0.2">
      <c r="A43" s="51"/>
      <c r="B43" s="52"/>
      <c r="C43" s="1"/>
      <c r="D43" s="232"/>
      <c r="E43" s="1"/>
      <c r="F43" s="51" t="s">
        <v>266</v>
      </c>
      <c r="G43" s="52">
        <v>108</v>
      </c>
    </row>
    <row r="44" spans="1:7" x14ac:dyDescent="0.2">
      <c r="A44" s="83" t="s">
        <v>146</v>
      </c>
      <c r="B44" s="52"/>
      <c r="C44" s="1"/>
      <c r="D44" s="232" t="s">
        <v>30</v>
      </c>
      <c r="E44" s="1"/>
      <c r="F44" s="51" t="s">
        <v>74</v>
      </c>
      <c r="G44" s="55">
        <v>34</v>
      </c>
    </row>
    <row r="45" spans="1:7" x14ac:dyDescent="0.2">
      <c r="A45" s="51" t="s">
        <v>273</v>
      </c>
      <c r="B45" s="52">
        <v>12515</v>
      </c>
      <c r="C45" s="1"/>
      <c r="D45" s="232" t="s">
        <v>30</v>
      </c>
      <c r="E45" s="1"/>
      <c r="F45" s="50" t="s">
        <v>75</v>
      </c>
      <c r="G45" s="56">
        <v>37</v>
      </c>
    </row>
    <row r="46" spans="1:7" x14ac:dyDescent="0.2">
      <c r="A46" s="51" t="s">
        <v>267</v>
      </c>
      <c r="B46" s="52">
        <v>23206</v>
      </c>
      <c r="C46" s="1"/>
      <c r="D46" s="232" t="s">
        <v>30</v>
      </c>
      <c r="E46" s="1"/>
      <c r="F46" s="50" t="s">
        <v>76</v>
      </c>
      <c r="G46" s="56">
        <v>39</v>
      </c>
    </row>
    <row r="47" spans="1:7" x14ac:dyDescent="0.2">
      <c r="A47" s="51" t="s">
        <v>154</v>
      </c>
      <c r="B47" s="52">
        <v>17217</v>
      </c>
      <c r="C47" s="1"/>
      <c r="D47" s="232" t="s">
        <v>30</v>
      </c>
      <c r="E47" s="1"/>
      <c r="F47" s="50" t="s">
        <v>77</v>
      </c>
      <c r="G47" s="56">
        <v>42</v>
      </c>
    </row>
    <row r="48" spans="1:7" x14ac:dyDescent="0.2">
      <c r="A48" s="51" t="s">
        <v>269</v>
      </c>
      <c r="B48" s="52">
        <v>15853</v>
      </c>
      <c r="C48" s="1"/>
      <c r="D48" s="232" t="s">
        <v>30</v>
      </c>
      <c r="E48" s="1"/>
      <c r="F48" s="50" t="s">
        <v>78</v>
      </c>
      <c r="G48" s="56">
        <v>45</v>
      </c>
    </row>
    <row r="49" spans="1:7" x14ac:dyDescent="0.2">
      <c r="A49" s="51" t="s">
        <v>268</v>
      </c>
      <c r="B49" s="52">
        <v>11019</v>
      </c>
      <c r="C49" s="1"/>
      <c r="D49" s="232" t="s">
        <v>30</v>
      </c>
      <c r="E49" s="1"/>
      <c r="F49" s="50" t="s">
        <v>79</v>
      </c>
      <c r="G49" s="56">
        <v>47</v>
      </c>
    </row>
    <row r="50" spans="1:7" x14ac:dyDescent="0.2">
      <c r="A50" s="51"/>
      <c r="B50" s="52"/>
      <c r="C50" s="8"/>
      <c r="D50" s="232" t="s">
        <v>30</v>
      </c>
      <c r="E50" s="1"/>
      <c r="F50" s="50" t="s">
        <v>80</v>
      </c>
      <c r="G50" s="56">
        <v>50</v>
      </c>
    </row>
    <row r="51" spans="1:7" x14ac:dyDescent="0.2">
      <c r="A51" s="51"/>
      <c r="B51" s="54"/>
      <c r="C51" s="8"/>
      <c r="D51" s="8"/>
      <c r="E51" s="1"/>
      <c r="F51" s="50" t="s">
        <v>81</v>
      </c>
      <c r="G51" s="56">
        <v>52</v>
      </c>
    </row>
    <row r="52" spans="1:7" x14ac:dyDescent="0.2">
      <c r="A52" s="83" t="s">
        <v>147</v>
      </c>
      <c r="B52" s="52"/>
      <c r="C52" s="8"/>
      <c r="D52" s="8"/>
      <c r="E52" s="1"/>
      <c r="F52" s="50" t="s">
        <v>82</v>
      </c>
      <c r="G52" s="56">
        <v>54</v>
      </c>
    </row>
    <row r="53" spans="1:7" x14ac:dyDescent="0.2">
      <c r="A53" s="51" t="s">
        <v>342</v>
      </c>
      <c r="B53" s="52">
        <v>136</v>
      </c>
      <c r="C53" s="8"/>
      <c r="D53" s="8" t="s">
        <v>7</v>
      </c>
      <c r="E53" s="1"/>
      <c r="F53" s="50" t="s">
        <v>83</v>
      </c>
      <c r="G53" s="56">
        <v>57</v>
      </c>
    </row>
    <row r="54" spans="1:7" x14ac:dyDescent="0.2">
      <c r="A54" s="51" t="s">
        <v>343</v>
      </c>
      <c r="B54" s="52">
        <v>149</v>
      </c>
      <c r="C54" s="8"/>
      <c r="D54" s="8" t="s">
        <v>7</v>
      </c>
      <c r="E54" s="1"/>
      <c r="F54" s="50" t="s">
        <v>84</v>
      </c>
      <c r="G54" s="56">
        <v>59</v>
      </c>
    </row>
    <row r="55" spans="1:7" x14ac:dyDescent="0.2">
      <c r="A55" s="51" t="s">
        <v>344</v>
      </c>
      <c r="B55" s="52">
        <v>371</v>
      </c>
      <c r="C55" s="8"/>
      <c r="D55" s="8" t="s">
        <v>7</v>
      </c>
      <c r="E55" s="1"/>
      <c r="F55" s="50" t="s">
        <v>86</v>
      </c>
      <c r="G55" s="56">
        <v>61</v>
      </c>
    </row>
    <row r="56" spans="1:7" x14ac:dyDescent="0.2">
      <c r="A56" s="51" t="s">
        <v>345</v>
      </c>
      <c r="B56" s="52">
        <v>259</v>
      </c>
      <c r="C56" s="8"/>
      <c r="D56" s="8" t="s">
        <v>7</v>
      </c>
      <c r="E56" s="1"/>
      <c r="F56" s="50" t="s">
        <v>87</v>
      </c>
      <c r="G56" s="56">
        <v>63</v>
      </c>
    </row>
    <row r="57" spans="1:7" x14ac:dyDescent="0.2">
      <c r="A57" s="51" t="s">
        <v>346</v>
      </c>
      <c r="B57" s="52">
        <v>296</v>
      </c>
      <c r="C57" s="8"/>
      <c r="D57" s="8" t="s">
        <v>7</v>
      </c>
      <c r="E57" s="1"/>
      <c r="F57" s="50" t="s">
        <v>88</v>
      </c>
      <c r="G57" s="56">
        <v>65</v>
      </c>
    </row>
    <row r="58" spans="1:7" x14ac:dyDescent="0.2">
      <c r="A58" s="51" t="s">
        <v>347</v>
      </c>
      <c r="B58" s="52">
        <v>150</v>
      </c>
      <c r="C58" s="8"/>
      <c r="D58" s="8" t="s">
        <v>7</v>
      </c>
      <c r="E58" s="1"/>
      <c r="F58" s="50" t="s">
        <v>333</v>
      </c>
      <c r="G58" s="56">
        <v>0</v>
      </c>
    </row>
    <row r="59" spans="1:7" x14ac:dyDescent="0.2">
      <c r="A59" s="51" t="s">
        <v>262</v>
      </c>
      <c r="B59" s="52">
        <v>288</v>
      </c>
      <c r="C59" s="8"/>
      <c r="D59" s="8" t="s">
        <v>7</v>
      </c>
      <c r="E59" s="1"/>
    </row>
    <row r="60" spans="1:7" x14ac:dyDescent="0.2">
      <c r="A60" s="51" t="s">
        <v>328</v>
      </c>
      <c r="B60" s="52">
        <v>79</v>
      </c>
      <c r="C60" s="8"/>
      <c r="D60" s="8" t="s">
        <v>7</v>
      </c>
      <c r="E60" s="1"/>
      <c r="F60" s="1"/>
      <c r="G60" s="1"/>
    </row>
    <row r="61" spans="1:7" x14ac:dyDescent="0.2">
      <c r="A61" s="51" t="s">
        <v>155</v>
      </c>
      <c r="B61" s="52">
        <v>48</v>
      </c>
      <c r="C61" s="8"/>
      <c r="D61" s="8" t="s">
        <v>7</v>
      </c>
      <c r="E61" s="1"/>
      <c r="F61" s="1"/>
      <c r="G61" s="1"/>
    </row>
    <row r="62" spans="1:7" x14ac:dyDescent="0.2">
      <c r="A62" s="51" t="s">
        <v>91</v>
      </c>
      <c r="B62" s="52">
        <v>81</v>
      </c>
      <c r="C62" s="8"/>
      <c r="D62" s="8" t="s">
        <v>7</v>
      </c>
      <c r="E62" s="1"/>
      <c r="F62" s="1"/>
      <c r="G62" s="1"/>
    </row>
    <row r="63" spans="1:7" x14ac:dyDescent="0.2">
      <c r="A63" s="51" t="s">
        <v>89</v>
      </c>
      <c r="B63" s="52">
        <v>38</v>
      </c>
      <c r="C63" s="8"/>
      <c r="D63" s="8" t="s">
        <v>7</v>
      </c>
      <c r="E63" s="1"/>
      <c r="F63" s="1"/>
      <c r="G63" s="1"/>
    </row>
    <row r="64" spans="1:7" x14ac:dyDescent="0.2">
      <c r="A64" s="51" t="s">
        <v>348</v>
      </c>
      <c r="B64" s="52">
        <v>25</v>
      </c>
      <c r="C64" s="8"/>
      <c r="D64" s="8" t="s">
        <v>7</v>
      </c>
      <c r="E64" s="1"/>
      <c r="F64" s="1"/>
      <c r="G64" s="1"/>
    </row>
    <row r="65" spans="1:7" x14ac:dyDescent="0.2">
      <c r="A65" s="51" t="s">
        <v>349</v>
      </c>
      <c r="B65" s="52">
        <v>88</v>
      </c>
      <c r="C65" s="8"/>
      <c r="D65" s="8" t="s">
        <v>7</v>
      </c>
      <c r="E65" s="1"/>
      <c r="F65" s="1"/>
      <c r="G65" s="1"/>
    </row>
    <row r="66" spans="1:7" x14ac:dyDescent="0.2">
      <c r="A66" s="51" t="s">
        <v>350</v>
      </c>
      <c r="B66" s="52">
        <v>58</v>
      </c>
      <c r="C66" s="8"/>
      <c r="D66" s="8" t="s">
        <v>7</v>
      </c>
      <c r="E66" s="1"/>
      <c r="F66" s="1"/>
      <c r="G66" s="1"/>
    </row>
    <row r="67" spans="1:7" x14ac:dyDescent="0.2">
      <c r="A67" s="51" t="s">
        <v>85</v>
      </c>
      <c r="B67" s="52">
        <v>15</v>
      </c>
      <c r="C67" s="8"/>
      <c r="D67" s="8" t="s">
        <v>7</v>
      </c>
      <c r="E67" s="1"/>
      <c r="F67" s="1"/>
      <c r="G67" s="1"/>
    </row>
    <row r="68" spans="1:7" x14ac:dyDescent="0.2">
      <c r="A68" s="51" t="s">
        <v>351</v>
      </c>
      <c r="B68" s="52">
        <v>9</v>
      </c>
      <c r="C68" s="8"/>
      <c r="D68" s="8" t="s">
        <v>7</v>
      </c>
      <c r="E68" s="1"/>
      <c r="F68" s="1"/>
      <c r="G68" s="1"/>
    </row>
    <row r="69" spans="1:7" x14ac:dyDescent="0.2">
      <c r="A69" s="51" t="s">
        <v>352</v>
      </c>
      <c r="B69" s="52">
        <v>14</v>
      </c>
      <c r="C69" s="8"/>
      <c r="D69" s="8" t="s">
        <v>7</v>
      </c>
      <c r="E69" s="1"/>
      <c r="F69" s="1"/>
      <c r="G69" s="1"/>
    </row>
    <row r="70" spans="1:7" x14ac:dyDescent="0.2">
      <c r="A70" s="51" t="s">
        <v>353</v>
      </c>
      <c r="B70" s="52">
        <v>19</v>
      </c>
      <c r="C70" s="8"/>
      <c r="D70" s="8" t="s">
        <v>7</v>
      </c>
      <c r="E70" s="1"/>
      <c r="F70" s="1"/>
      <c r="G70" s="1"/>
    </row>
    <row r="71" spans="1:7" x14ac:dyDescent="0.2">
      <c r="A71" s="51" t="s">
        <v>152</v>
      </c>
      <c r="B71" s="52">
        <v>22</v>
      </c>
      <c r="C71" s="8"/>
      <c r="D71" s="8" t="s">
        <v>7</v>
      </c>
      <c r="E71" s="1"/>
      <c r="F71" s="1"/>
      <c r="G71" s="1"/>
    </row>
    <row r="72" spans="1:7" x14ac:dyDescent="0.2">
      <c r="A72" s="51" t="s">
        <v>354</v>
      </c>
      <c r="B72" s="52">
        <v>30</v>
      </c>
      <c r="C72" s="8"/>
      <c r="D72" s="8" t="s">
        <v>7</v>
      </c>
      <c r="E72" s="1"/>
      <c r="F72" s="1"/>
      <c r="G72" s="1"/>
    </row>
    <row r="73" spans="1:7" x14ac:dyDescent="0.2">
      <c r="A73" s="51" t="s">
        <v>355</v>
      </c>
      <c r="B73" s="52">
        <v>4</v>
      </c>
      <c r="C73" s="8"/>
      <c r="D73" s="8" t="s">
        <v>7</v>
      </c>
      <c r="E73" s="1"/>
      <c r="F73" s="1"/>
      <c r="G73" s="1"/>
    </row>
    <row r="74" spans="1:7" x14ac:dyDescent="0.2">
      <c r="A74" s="51" t="s">
        <v>356</v>
      </c>
      <c r="B74" s="52">
        <v>5</v>
      </c>
      <c r="C74" s="8"/>
      <c r="D74" s="8" t="s">
        <v>7</v>
      </c>
      <c r="E74" s="1"/>
      <c r="F74" s="1"/>
      <c r="G74" s="1"/>
    </row>
    <row r="75" spans="1:7" x14ac:dyDescent="0.2">
      <c r="A75" s="51" t="s">
        <v>357</v>
      </c>
      <c r="B75" s="52">
        <v>3</v>
      </c>
      <c r="C75" s="8"/>
      <c r="D75" s="8" t="s">
        <v>7</v>
      </c>
      <c r="E75" s="1"/>
      <c r="F75" s="1"/>
      <c r="G75" s="1"/>
    </row>
    <row r="76" spans="1:7" x14ac:dyDescent="0.2">
      <c r="A76" s="51" t="s">
        <v>358</v>
      </c>
      <c r="B76" s="52">
        <v>3</v>
      </c>
      <c r="C76" s="1"/>
      <c r="D76" s="8" t="s">
        <v>7</v>
      </c>
      <c r="E76" s="1"/>
      <c r="F76" s="1"/>
      <c r="G76" s="1"/>
    </row>
    <row r="77" spans="1:7" x14ac:dyDescent="0.2">
      <c r="A77" s="51" t="s">
        <v>260</v>
      </c>
      <c r="B77" s="52">
        <v>2</v>
      </c>
      <c r="C77" s="1"/>
      <c r="D77" s="8" t="s">
        <v>7</v>
      </c>
      <c r="E77" s="1"/>
      <c r="F77" s="1"/>
      <c r="G77" s="1"/>
    </row>
    <row r="78" spans="1:7" x14ac:dyDescent="0.2">
      <c r="A78" s="51" t="s">
        <v>261</v>
      </c>
      <c r="B78" s="52">
        <v>5</v>
      </c>
      <c r="C78" s="1"/>
      <c r="D78" s="8" t="s">
        <v>7</v>
      </c>
      <c r="E78" s="1"/>
      <c r="F78" s="1"/>
      <c r="G78" s="1"/>
    </row>
    <row r="79" spans="1:7" x14ac:dyDescent="0.2">
      <c r="A79" s="51" t="s">
        <v>359</v>
      </c>
      <c r="B79" s="52">
        <v>12</v>
      </c>
      <c r="C79" s="1"/>
      <c r="D79" s="8" t="s">
        <v>7</v>
      </c>
      <c r="E79" s="1"/>
      <c r="F79" s="1"/>
      <c r="G79" s="1"/>
    </row>
    <row r="80" spans="1:7" x14ac:dyDescent="0.2">
      <c r="A80" s="51" t="s">
        <v>360</v>
      </c>
      <c r="B80" s="52">
        <v>73</v>
      </c>
      <c r="C80" s="1"/>
      <c r="D80" s="8" t="s">
        <v>7</v>
      </c>
      <c r="E80" s="1"/>
      <c r="F80" s="1"/>
      <c r="G80" s="1"/>
    </row>
    <row r="81" spans="1:7" x14ac:dyDescent="0.2">
      <c r="A81" s="51" t="s">
        <v>361</v>
      </c>
      <c r="B81" s="52">
        <v>102</v>
      </c>
      <c r="C81" s="1"/>
      <c r="D81" s="8" t="s">
        <v>7</v>
      </c>
      <c r="E81" s="1"/>
      <c r="F81" s="1"/>
      <c r="G81" s="1"/>
    </row>
    <row r="82" spans="1:7" x14ac:dyDescent="0.2">
      <c r="A82" s="51" t="s">
        <v>263</v>
      </c>
      <c r="B82" s="52">
        <v>8</v>
      </c>
      <c r="C82" s="1"/>
      <c r="D82" s="8" t="s">
        <v>7</v>
      </c>
      <c r="E82" s="1"/>
      <c r="F82" s="1"/>
      <c r="G82" s="1"/>
    </row>
    <row r="83" spans="1:7" x14ac:dyDescent="0.2">
      <c r="A83" s="51" t="s">
        <v>259</v>
      </c>
      <c r="B83" s="52">
        <v>13</v>
      </c>
      <c r="C83" s="1"/>
      <c r="D83" s="8" t="s">
        <v>7</v>
      </c>
      <c r="E83" s="1"/>
      <c r="F83" s="1"/>
      <c r="G83" s="1"/>
    </row>
    <row r="84" spans="1:7" x14ac:dyDescent="0.2">
      <c r="A84" s="51" t="s">
        <v>264</v>
      </c>
      <c r="B84" s="52">
        <v>13</v>
      </c>
      <c r="C84" s="1"/>
      <c r="D84" s="8" t="s">
        <v>7</v>
      </c>
      <c r="E84" s="1"/>
      <c r="F84" s="1"/>
      <c r="G84" s="1"/>
    </row>
    <row r="85" spans="1:7" x14ac:dyDescent="0.2">
      <c r="A85" s="51" t="s">
        <v>362</v>
      </c>
      <c r="B85" s="52">
        <v>17</v>
      </c>
      <c r="C85" s="8"/>
      <c r="D85" s="8" t="s">
        <v>7</v>
      </c>
      <c r="E85" s="1"/>
      <c r="F85" s="1"/>
      <c r="G85" s="1"/>
    </row>
    <row r="86" spans="1:7" x14ac:dyDescent="0.2">
      <c r="A86" s="51" t="s">
        <v>363</v>
      </c>
      <c r="B86" s="52">
        <v>13</v>
      </c>
      <c r="C86" s="8"/>
      <c r="D86" s="8" t="s">
        <v>7</v>
      </c>
      <c r="E86" s="1"/>
      <c r="F86" s="1"/>
      <c r="G86" s="1"/>
    </row>
    <row r="87" spans="1:7" x14ac:dyDescent="0.2">
      <c r="A87" s="51" t="s">
        <v>364</v>
      </c>
      <c r="B87" s="52">
        <v>24</v>
      </c>
      <c r="C87" s="232"/>
      <c r="D87" s="8" t="s">
        <v>7</v>
      </c>
      <c r="E87" s="1"/>
      <c r="F87" s="1"/>
      <c r="G87" s="1"/>
    </row>
    <row r="88" spans="1:7" x14ac:dyDescent="0.2">
      <c r="A88" s="51" t="s">
        <v>365</v>
      </c>
      <c r="B88" s="52">
        <v>123</v>
      </c>
      <c r="C88" s="232"/>
      <c r="D88" s="8" t="s">
        <v>7</v>
      </c>
      <c r="E88" s="1"/>
      <c r="F88" s="1"/>
      <c r="G88" s="1"/>
    </row>
    <row r="89" spans="1:7" x14ac:dyDescent="0.2">
      <c r="A89" s="51" t="s">
        <v>366</v>
      </c>
      <c r="B89" s="52">
        <v>40</v>
      </c>
      <c r="C89" s="232"/>
      <c r="D89" s="8" t="s">
        <v>7</v>
      </c>
      <c r="E89" s="1"/>
      <c r="F89" s="1"/>
      <c r="G89" s="1"/>
    </row>
    <row r="90" spans="1:7" x14ac:dyDescent="0.2">
      <c r="A90" s="51" t="s">
        <v>90</v>
      </c>
      <c r="B90" s="52">
        <v>77</v>
      </c>
      <c r="C90" s="232"/>
      <c r="D90" s="8" t="s">
        <v>7</v>
      </c>
      <c r="E90" s="1"/>
      <c r="F90" s="1"/>
      <c r="G90" s="1"/>
    </row>
    <row r="91" spans="1:7" x14ac:dyDescent="0.2">
      <c r="A91" s="51" t="s">
        <v>367</v>
      </c>
      <c r="B91" s="52">
        <v>80</v>
      </c>
      <c r="C91" s="232"/>
      <c r="D91" s="8" t="s">
        <v>7</v>
      </c>
      <c r="E91" s="1"/>
      <c r="F91" s="1"/>
      <c r="G91" s="1"/>
    </row>
    <row r="92" spans="1:7" x14ac:dyDescent="0.2">
      <c r="A92" s="51" t="s">
        <v>368</v>
      </c>
      <c r="B92" s="52">
        <v>80</v>
      </c>
      <c r="C92" s="232"/>
      <c r="D92" s="8" t="s">
        <v>7</v>
      </c>
      <c r="E92" s="1"/>
      <c r="F92" s="1"/>
      <c r="G92" s="1"/>
    </row>
    <row r="93" spans="1:7" x14ac:dyDescent="0.2">
      <c r="A93" s="51" t="s">
        <v>156</v>
      </c>
      <c r="B93" s="52">
        <v>15</v>
      </c>
      <c r="C93" s="232"/>
      <c r="D93" s="8" t="s">
        <v>7</v>
      </c>
      <c r="E93" s="1"/>
      <c r="F93" s="1"/>
      <c r="G93" s="1"/>
    </row>
    <row r="94" spans="1:7" x14ac:dyDescent="0.2">
      <c r="A94" s="51" t="s">
        <v>369</v>
      </c>
      <c r="B94" s="52">
        <v>937</v>
      </c>
      <c r="C94" s="232"/>
      <c r="D94" s="8" t="s">
        <v>64</v>
      </c>
      <c r="E94" s="1"/>
      <c r="F94" s="1"/>
      <c r="G94" s="1"/>
    </row>
    <row r="95" spans="1:7" x14ac:dyDescent="0.2">
      <c r="A95" s="51" t="s">
        <v>370</v>
      </c>
      <c r="B95" s="52">
        <v>937</v>
      </c>
      <c r="C95" s="232"/>
      <c r="D95" s="8" t="s">
        <v>64</v>
      </c>
      <c r="E95" s="1"/>
      <c r="F95" s="1"/>
      <c r="G95" s="1"/>
    </row>
    <row r="96" spans="1:7" x14ac:dyDescent="0.2">
      <c r="A96" s="51"/>
      <c r="B96" s="52"/>
      <c r="C96" s="232"/>
      <c r="D96" s="8"/>
      <c r="F96" s="1"/>
      <c r="G96" s="1"/>
    </row>
    <row r="97" spans="1:10" x14ac:dyDescent="0.2">
      <c r="A97" s="364" t="s">
        <v>148</v>
      </c>
      <c r="B97" s="52"/>
      <c r="C97" s="232"/>
      <c r="D97" s="232"/>
      <c r="F97" s="1"/>
      <c r="G97" s="1"/>
    </row>
    <row r="98" spans="1:10" x14ac:dyDescent="0.2">
      <c r="A98" s="365" t="s">
        <v>282</v>
      </c>
      <c r="B98" s="366">
        <v>0.161</v>
      </c>
      <c r="C98" s="367"/>
      <c r="D98" s="368" t="s">
        <v>32</v>
      </c>
      <c r="F98" s="1"/>
      <c r="G98" s="1"/>
    </row>
    <row r="99" spans="1:10" x14ac:dyDescent="0.2">
      <c r="A99" s="369" t="s">
        <v>277</v>
      </c>
      <c r="B99" s="373"/>
      <c r="C99" s="370">
        <v>9.67</v>
      </c>
      <c r="D99" s="371" t="s">
        <v>50</v>
      </c>
      <c r="F99" s="1"/>
      <c r="G99" s="1"/>
    </row>
    <row r="100" spans="1:10" x14ac:dyDescent="0.2">
      <c r="A100" s="365" t="s">
        <v>278</v>
      </c>
      <c r="B100" s="366">
        <v>0.127</v>
      </c>
      <c r="C100" s="372"/>
      <c r="D100" s="368" t="s">
        <v>32</v>
      </c>
    </row>
    <row r="101" spans="1:10" x14ac:dyDescent="0.2">
      <c r="A101" s="369" t="s">
        <v>279</v>
      </c>
      <c r="B101" s="373"/>
      <c r="C101" s="370">
        <v>8.43</v>
      </c>
      <c r="D101" s="371" t="s">
        <v>50</v>
      </c>
    </row>
    <row r="102" spans="1:10" x14ac:dyDescent="0.2">
      <c r="A102" s="365" t="s">
        <v>280</v>
      </c>
      <c r="B102" s="366">
        <v>0.11799999999999999</v>
      </c>
      <c r="C102" s="372"/>
      <c r="D102" s="368" t="s">
        <v>32</v>
      </c>
    </row>
    <row r="103" spans="1:10" x14ac:dyDescent="0.2">
      <c r="A103" s="369" t="s">
        <v>281</v>
      </c>
      <c r="B103" s="373"/>
      <c r="C103" s="370">
        <v>7.23</v>
      </c>
      <c r="D103" s="371" t="s">
        <v>50</v>
      </c>
    </row>
    <row r="104" spans="1:10" x14ac:dyDescent="0.2">
      <c r="A104" s="365" t="s">
        <v>283</v>
      </c>
      <c r="B104" s="366">
        <v>0.29099999999999998</v>
      </c>
      <c r="C104" s="372"/>
      <c r="D104" s="368" t="s">
        <v>32</v>
      </c>
    </row>
    <row r="105" spans="1:10" x14ac:dyDescent="0.2">
      <c r="A105" s="369" t="s">
        <v>284</v>
      </c>
      <c r="B105" s="373"/>
      <c r="C105" s="370">
        <v>8.57</v>
      </c>
      <c r="D105" s="371" t="s">
        <v>50</v>
      </c>
    </row>
    <row r="106" spans="1:10" x14ac:dyDescent="0.2">
      <c r="A106" s="365" t="s">
        <v>287</v>
      </c>
      <c r="B106" s="366">
        <v>0.20499999999999999</v>
      </c>
      <c r="C106" s="374"/>
      <c r="D106" s="368" t="s">
        <v>32</v>
      </c>
    </row>
    <row r="107" spans="1:10" x14ac:dyDescent="0.2">
      <c r="A107" s="369" t="s">
        <v>288</v>
      </c>
      <c r="B107" s="373"/>
      <c r="C107" s="375">
        <v>10.47</v>
      </c>
      <c r="D107" s="371" t="s">
        <v>50</v>
      </c>
    </row>
    <row r="108" spans="1:10" x14ac:dyDescent="0.2">
      <c r="A108" s="365" t="s">
        <v>289</v>
      </c>
      <c r="B108" s="366">
        <v>0.19800000000000001</v>
      </c>
      <c r="C108" s="376"/>
      <c r="D108" s="368" t="s">
        <v>32</v>
      </c>
    </row>
    <row r="109" spans="1:10" x14ac:dyDescent="0.2">
      <c r="A109" s="369" t="s">
        <v>290</v>
      </c>
      <c r="B109" s="373"/>
      <c r="C109" s="375">
        <v>8.6300000000000008</v>
      </c>
      <c r="D109" s="371" t="s">
        <v>50</v>
      </c>
    </row>
    <row r="110" spans="1:10" x14ac:dyDescent="0.2">
      <c r="A110" s="365" t="s">
        <v>291</v>
      </c>
      <c r="B110" s="377">
        <v>0.151</v>
      </c>
      <c r="C110" s="376"/>
      <c r="D110" s="368" t="s">
        <v>32</v>
      </c>
      <c r="J110" s="379"/>
    </row>
    <row r="111" spans="1:10" x14ac:dyDescent="0.2">
      <c r="A111" s="369" t="s">
        <v>292</v>
      </c>
      <c r="B111" s="378"/>
      <c r="C111" s="375">
        <v>8.5</v>
      </c>
      <c r="D111" s="371" t="s">
        <v>50</v>
      </c>
      <c r="J111" s="379"/>
    </row>
    <row r="112" spans="1:10" x14ac:dyDescent="0.2">
      <c r="A112" s="365" t="s">
        <v>293</v>
      </c>
      <c r="B112" s="377">
        <v>0.31</v>
      </c>
      <c r="C112" s="376"/>
      <c r="D112" s="368" t="s">
        <v>32</v>
      </c>
      <c r="J112" s="379"/>
    </row>
    <row r="113" spans="1:10" x14ac:dyDescent="0.2">
      <c r="A113" s="369" t="s">
        <v>294</v>
      </c>
      <c r="B113" s="378"/>
      <c r="C113" s="375">
        <v>8.67</v>
      </c>
      <c r="D113" s="371" t="s">
        <v>50</v>
      </c>
      <c r="J113" s="379"/>
    </row>
    <row r="114" spans="1:10" x14ac:dyDescent="0.2">
      <c r="A114" s="365" t="s">
        <v>295</v>
      </c>
      <c r="B114" s="377">
        <v>0.26500000000000001</v>
      </c>
      <c r="C114" s="376"/>
      <c r="D114" s="368" t="s">
        <v>32</v>
      </c>
      <c r="J114" s="379"/>
    </row>
    <row r="115" spans="1:10" x14ac:dyDescent="0.2">
      <c r="A115" s="369" t="s">
        <v>296</v>
      </c>
      <c r="B115" s="378"/>
      <c r="C115" s="375">
        <v>6.7</v>
      </c>
      <c r="D115" s="371" t="s">
        <v>50</v>
      </c>
      <c r="J115" s="379"/>
    </row>
    <row r="116" spans="1:10" x14ac:dyDescent="0.2">
      <c r="A116" s="365" t="s">
        <v>297</v>
      </c>
      <c r="B116" s="377">
        <v>0.24</v>
      </c>
      <c r="C116" s="376"/>
      <c r="D116" s="368" t="s">
        <v>32</v>
      </c>
    </row>
    <row r="117" spans="1:10" x14ac:dyDescent="0.2">
      <c r="A117" s="380" t="s">
        <v>298</v>
      </c>
      <c r="B117" s="378"/>
      <c r="C117" s="381">
        <v>8.6</v>
      </c>
      <c r="D117" s="371" t="s">
        <v>50</v>
      </c>
    </row>
    <row r="118" spans="1:10" x14ac:dyDescent="0.2">
      <c r="A118" s="365" t="s">
        <v>299</v>
      </c>
      <c r="B118" s="366">
        <v>0.255</v>
      </c>
      <c r="C118" s="376"/>
      <c r="D118" s="368" t="s">
        <v>32</v>
      </c>
    </row>
    <row r="119" spans="1:10" x14ac:dyDescent="0.2">
      <c r="A119" s="369" t="s">
        <v>300</v>
      </c>
      <c r="B119" s="373"/>
      <c r="C119" s="375">
        <v>6.87</v>
      </c>
      <c r="D119" s="371" t="s">
        <v>50</v>
      </c>
    </row>
    <row r="120" spans="1:10" x14ac:dyDescent="0.2">
      <c r="A120" s="382" t="s">
        <v>301</v>
      </c>
      <c r="B120" s="377">
        <v>0.28499999999999998</v>
      </c>
      <c r="C120" s="383"/>
      <c r="D120" s="368" t="s">
        <v>32</v>
      </c>
    </row>
    <row r="121" spans="1:10" x14ac:dyDescent="0.2">
      <c r="A121" s="380" t="s">
        <v>302</v>
      </c>
      <c r="B121" s="378"/>
      <c r="C121" s="381">
        <v>8.17</v>
      </c>
      <c r="D121" s="371" t="s">
        <v>50</v>
      </c>
    </row>
    <row r="122" spans="1:10" x14ac:dyDescent="0.2">
      <c r="A122" s="382" t="s">
        <v>303</v>
      </c>
      <c r="B122" s="377">
        <v>0.252</v>
      </c>
      <c r="C122" s="383"/>
      <c r="D122" s="368" t="s">
        <v>32</v>
      </c>
    </row>
    <row r="123" spans="1:10" x14ac:dyDescent="0.2">
      <c r="A123" s="380" t="s">
        <v>304</v>
      </c>
      <c r="B123" s="378"/>
      <c r="C123" s="381">
        <v>5.3</v>
      </c>
      <c r="D123" s="371" t="s">
        <v>50</v>
      </c>
    </row>
    <row r="124" spans="1:10" x14ac:dyDescent="0.2">
      <c r="A124" s="382" t="s">
        <v>305</v>
      </c>
      <c r="B124" s="377">
        <v>0.24099999999999999</v>
      </c>
      <c r="C124" s="383"/>
      <c r="D124" s="368" t="s">
        <v>32</v>
      </c>
    </row>
    <row r="125" spans="1:10" x14ac:dyDescent="0.2">
      <c r="A125" s="380" t="s">
        <v>306</v>
      </c>
      <c r="B125" s="378"/>
      <c r="C125" s="381">
        <v>5.5</v>
      </c>
      <c r="D125" s="384" t="s">
        <v>50</v>
      </c>
    </row>
    <row r="126" spans="1:10" x14ac:dyDescent="0.2">
      <c r="A126" s="382" t="s">
        <v>307</v>
      </c>
      <c r="B126" s="377">
        <v>0.33600000000000002</v>
      </c>
      <c r="C126" s="383"/>
      <c r="D126" s="368" t="s">
        <v>32</v>
      </c>
    </row>
    <row r="127" spans="1:10" x14ac:dyDescent="0.2">
      <c r="A127" s="380" t="s">
        <v>308</v>
      </c>
      <c r="B127" s="378"/>
      <c r="C127" s="381">
        <v>7.2</v>
      </c>
      <c r="D127" s="371" t="s">
        <v>50</v>
      </c>
    </row>
    <row r="128" spans="1:10" x14ac:dyDescent="0.2">
      <c r="A128" s="382" t="s">
        <v>309</v>
      </c>
      <c r="B128" s="377">
        <v>0.314</v>
      </c>
      <c r="C128" s="383"/>
      <c r="D128" s="368" t="s">
        <v>32</v>
      </c>
    </row>
    <row r="129" spans="1:7" x14ac:dyDescent="0.2">
      <c r="A129" s="380" t="s">
        <v>310</v>
      </c>
      <c r="B129" s="378"/>
      <c r="C129" s="381">
        <v>7.47</v>
      </c>
      <c r="D129" s="384" t="s">
        <v>50</v>
      </c>
    </row>
    <row r="130" spans="1:7" x14ac:dyDescent="0.2">
      <c r="D130" s="59"/>
    </row>
    <row r="131" spans="1:7" x14ac:dyDescent="0.2">
      <c r="A131" s="51"/>
      <c r="B131" s="52"/>
      <c r="C131" s="52"/>
      <c r="D131" s="53"/>
      <c r="F131" s="1"/>
      <c r="G131" s="1"/>
    </row>
    <row r="132" spans="1:7" x14ac:dyDescent="0.2">
      <c r="A132" s="51"/>
      <c r="B132" s="52"/>
      <c r="C132" s="52"/>
      <c r="D132" s="53"/>
      <c r="F132" s="1"/>
      <c r="G132" s="1"/>
    </row>
    <row r="133" spans="1:7" x14ac:dyDescent="0.2">
      <c r="A133" s="51"/>
      <c r="B133" s="52"/>
      <c r="C133" s="57"/>
      <c r="D133" s="53"/>
      <c r="F133" s="1"/>
      <c r="G133" s="1"/>
    </row>
    <row r="134" spans="1:7" x14ac:dyDescent="0.2">
      <c r="A134" s="51"/>
      <c r="B134" s="52"/>
      <c r="C134" s="55"/>
      <c r="D134" s="53"/>
    </row>
    <row r="135" spans="1:7" x14ac:dyDescent="0.2">
      <c r="A135" s="51"/>
      <c r="B135" s="52"/>
      <c r="C135" s="55"/>
      <c r="D135" s="53"/>
    </row>
    <row r="136" spans="1:7" x14ac:dyDescent="0.2">
      <c r="A136" s="51"/>
      <c r="B136" s="52"/>
      <c r="C136" s="55"/>
      <c r="D136" s="53"/>
    </row>
    <row r="137" spans="1:7" x14ac:dyDescent="0.2">
      <c r="A137" s="51"/>
      <c r="B137" s="12"/>
      <c r="C137" s="12"/>
      <c r="D137" s="53"/>
    </row>
    <row r="138" spans="1:7" x14ac:dyDescent="0.2">
      <c r="A138" s="51"/>
      <c r="B138" s="12"/>
      <c r="C138" s="12"/>
      <c r="D138" s="53"/>
    </row>
    <row r="139" spans="1:7" x14ac:dyDescent="0.2">
      <c r="A139" s="51"/>
      <c r="B139" s="12"/>
      <c r="C139" s="12"/>
      <c r="D139" s="53"/>
    </row>
    <row r="140" spans="1:7" x14ac:dyDescent="0.2">
      <c r="A140" s="51"/>
      <c r="B140" s="12"/>
      <c r="C140" s="12"/>
      <c r="D140" s="53"/>
    </row>
    <row r="141" spans="1:7" x14ac:dyDescent="0.2">
      <c r="A141" s="51"/>
      <c r="B141" s="12"/>
      <c r="C141" s="12"/>
      <c r="D141" s="53"/>
    </row>
    <row r="142" spans="1:7" x14ac:dyDescent="0.2">
      <c r="A142" s="51"/>
      <c r="B142" s="12"/>
      <c r="C142" s="12"/>
      <c r="D142" s="53"/>
    </row>
    <row r="143" spans="1:7" x14ac:dyDescent="0.2">
      <c r="A143" s="51"/>
      <c r="B143" s="12"/>
      <c r="C143" s="12"/>
      <c r="D143" s="53"/>
    </row>
    <row r="144" spans="1:7" x14ac:dyDescent="0.2">
      <c r="A144" s="50"/>
      <c r="B144" s="58"/>
      <c r="C144" s="56"/>
      <c r="D144" s="53"/>
    </row>
    <row r="145" spans="1:4" x14ac:dyDescent="0.2">
      <c r="A145" s="50"/>
      <c r="B145" s="58"/>
      <c r="C145" s="56"/>
      <c r="D145" s="53"/>
    </row>
    <row r="146" spans="1:4" x14ac:dyDescent="0.2">
      <c r="A146" s="50"/>
      <c r="B146" s="58"/>
      <c r="C146" s="56"/>
      <c r="D146" s="53"/>
    </row>
    <row r="147" spans="1:4" x14ac:dyDescent="0.2">
      <c r="A147" s="50"/>
      <c r="B147" s="58"/>
      <c r="C147" s="56"/>
      <c r="D147" s="53"/>
    </row>
    <row r="148" spans="1:4" x14ac:dyDescent="0.2">
      <c r="A148" s="50"/>
      <c r="B148" s="58"/>
      <c r="C148" s="56"/>
      <c r="D148" s="53"/>
    </row>
    <row r="149" spans="1:4" x14ac:dyDescent="0.2">
      <c r="A149" s="50"/>
      <c r="B149" s="58"/>
      <c r="C149" s="56"/>
      <c r="D149" s="53"/>
    </row>
    <row r="150" spans="1:4" x14ac:dyDescent="0.2">
      <c r="A150" s="50"/>
      <c r="B150" s="58"/>
      <c r="C150" s="56"/>
      <c r="D150" s="53"/>
    </row>
    <row r="151" spans="1:4" x14ac:dyDescent="0.2">
      <c r="A151" s="50"/>
      <c r="B151" s="58"/>
      <c r="C151" s="56"/>
      <c r="D151" s="53"/>
    </row>
    <row r="152" spans="1:4" x14ac:dyDescent="0.2">
      <c r="A152" s="50"/>
      <c r="B152" s="58"/>
      <c r="C152" s="56"/>
      <c r="D152" s="53"/>
    </row>
    <row r="153" spans="1:4" x14ac:dyDescent="0.2">
      <c r="A153" s="50"/>
      <c r="B153" s="58"/>
      <c r="C153" s="56"/>
      <c r="D153" s="53"/>
    </row>
    <row r="154" spans="1:4" x14ac:dyDescent="0.2">
      <c r="A154" s="50"/>
      <c r="B154" s="58"/>
      <c r="C154" s="56"/>
      <c r="D154" s="59"/>
    </row>
    <row r="155" spans="1:4" x14ac:dyDescent="0.2">
      <c r="D155" s="59"/>
    </row>
    <row r="156" spans="1:4" x14ac:dyDescent="0.2">
      <c r="D156" s="59"/>
    </row>
    <row r="157" spans="1:4" x14ac:dyDescent="0.2">
      <c r="D157" s="59"/>
    </row>
    <row r="158" spans="1:4" x14ac:dyDescent="0.2">
      <c r="D158" s="59"/>
    </row>
    <row r="159" spans="1:4" x14ac:dyDescent="0.2">
      <c r="D159" s="59"/>
    </row>
  </sheetData>
  <sheetProtection formatCells="0" formatColumns="0" formatRows="0" insertColumns="0" insertRows="0" insertHyperlinks="0" deleteColumns="0" deleteRows="0"/>
  <phoneticPr fontId="0" type="noConversion"/>
  <printOptions gridLines="1"/>
  <pageMargins left="0.75" right="0.75" top="1" bottom="1" header="0.5" footer="0.5"/>
  <pageSetup orientation="landscape" horizontalDpi="4294967293"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P5"/>
  <sheetViews>
    <sheetView workbookViewId="0">
      <selection activeCell="E15" sqref="E15"/>
    </sheetView>
  </sheetViews>
  <sheetFormatPr defaultRowHeight="12.75" x14ac:dyDescent="0.2"/>
  <cols>
    <col min="1" max="1" width="15.7109375" customWidth="1"/>
    <col min="2" max="2" width="10" customWidth="1"/>
    <col min="3" max="3" width="12.28515625" customWidth="1"/>
    <col min="4" max="4" width="8" customWidth="1"/>
    <col min="5" max="5" width="10.28515625" customWidth="1"/>
    <col min="6" max="6" width="13.140625" customWidth="1"/>
    <col min="7" max="7" width="18.42578125" customWidth="1"/>
    <col min="8" max="8" width="14.140625" customWidth="1"/>
  </cols>
  <sheetData>
    <row r="1" spans="1:16" s="1" customFormat="1" ht="20.25" customHeight="1" x14ac:dyDescent="0.2">
      <c r="A1"/>
      <c r="B1"/>
      <c r="C1"/>
      <c r="D1"/>
      <c r="E1"/>
      <c r="F1"/>
      <c r="G1"/>
      <c r="H1"/>
      <c r="I1" s="9"/>
      <c r="J1" s="9"/>
      <c r="K1" s="5"/>
      <c r="L1" s="5"/>
      <c r="M1" s="5"/>
      <c r="N1" s="5"/>
      <c r="O1" s="5"/>
      <c r="P1" s="5"/>
    </row>
    <row r="2" spans="1:16" s="1" customFormat="1" ht="6.75" customHeight="1" x14ac:dyDescent="0.2">
      <c r="A2"/>
      <c r="B2"/>
      <c r="C2"/>
      <c r="D2"/>
      <c r="E2"/>
      <c r="F2"/>
      <c r="G2"/>
      <c r="H2"/>
      <c r="I2" s="5"/>
      <c r="J2" s="5"/>
      <c r="K2" s="5"/>
      <c r="L2" s="5"/>
      <c r="M2" s="5"/>
      <c r="N2" s="5"/>
      <c r="O2" s="5"/>
      <c r="P2" s="5"/>
    </row>
    <row r="3" spans="1:16" s="1" customFormat="1" ht="6.75" customHeight="1" x14ac:dyDescent="0.2">
      <c r="A3"/>
      <c r="B3"/>
      <c r="C3"/>
      <c r="D3"/>
      <c r="E3"/>
      <c r="F3"/>
      <c r="G3"/>
      <c r="H3"/>
      <c r="I3" s="5"/>
      <c r="J3" s="5"/>
      <c r="K3" s="5"/>
      <c r="L3" s="5"/>
      <c r="M3" s="5"/>
      <c r="N3" s="5"/>
      <c r="O3" s="5"/>
      <c r="P3" s="5"/>
    </row>
    <row r="4" spans="1:16" s="1" customFormat="1" x14ac:dyDescent="0.2">
      <c r="A4"/>
      <c r="B4"/>
      <c r="C4"/>
      <c r="D4"/>
      <c r="E4"/>
      <c r="F4"/>
      <c r="G4"/>
      <c r="H4"/>
      <c r="I4" s="5"/>
      <c r="J4" s="5"/>
      <c r="K4" s="5"/>
      <c r="L4" s="5"/>
      <c r="M4" s="5"/>
      <c r="N4" s="5"/>
      <c r="O4" s="5"/>
      <c r="P4" s="5"/>
    </row>
    <row r="5" spans="1:16" s="1" customFormat="1" x14ac:dyDescent="0.2">
      <c r="A5"/>
      <c r="B5"/>
      <c r="C5"/>
      <c r="D5"/>
      <c r="E5"/>
      <c r="F5"/>
      <c r="G5"/>
      <c r="H5"/>
      <c r="I5" s="5"/>
      <c r="J5" s="5"/>
      <c r="K5" s="5"/>
      <c r="L5" s="5"/>
      <c r="M5" s="5"/>
      <c r="N5" s="5"/>
      <c r="O5" s="5"/>
      <c r="P5" s="5"/>
    </row>
  </sheetData>
  <phoneticPr fontId="0" type="noConversion"/>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31</vt:i4>
      </vt:variant>
    </vt:vector>
  </HeadingPairs>
  <TitlesOfParts>
    <vt:vector size="67" baseType="lpstr">
      <vt:lpstr>User's Guide</vt:lpstr>
      <vt:lpstr>Project_Summary</vt:lpstr>
      <vt:lpstr>Daily Summary</vt:lpstr>
      <vt:lpstr>day1</vt:lpstr>
      <vt:lpstr>day2</vt:lpstr>
      <vt:lpstr>day3</vt:lpstr>
      <vt:lpstr>day4</vt:lpstr>
      <vt:lpstr>day5</vt:lpstr>
      <vt:lpstr>day6</vt:lpstr>
      <vt:lpstr>day7</vt:lpstr>
      <vt:lpstr>day8</vt:lpstr>
      <vt:lpstr>day9</vt:lpstr>
      <vt:lpstr>day10</vt:lpstr>
      <vt:lpstr>day11</vt:lpstr>
      <vt:lpstr>day12</vt:lpstr>
      <vt:lpstr>day13</vt:lpstr>
      <vt:lpstr>day14</vt:lpstr>
      <vt:lpstr>day15</vt:lpstr>
      <vt:lpstr>day16</vt:lpstr>
      <vt:lpstr>day17</vt:lpstr>
      <vt:lpstr>day18</vt:lpstr>
      <vt:lpstr>day19</vt:lpstr>
      <vt:lpstr>day20</vt:lpstr>
      <vt:lpstr>day21</vt:lpstr>
      <vt:lpstr>day22</vt:lpstr>
      <vt:lpstr>day23</vt:lpstr>
      <vt:lpstr>day24</vt:lpstr>
      <vt:lpstr>day25</vt:lpstr>
      <vt:lpstr>day26</vt:lpstr>
      <vt:lpstr>day27</vt:lpstr>
      <vt:lpstr>day28</vt:lpstr>
      <vt:lpstr>day29</vt:lpstr>
      <vt:lpstr>day30</vt:lpstr>
      <vt:lpstr>day31</vt:lpstr>
      <vt:lpstr>rate</vt:lpstr>
      <vt:lpstr> blank day</vt:lpstr>
      <vt:lpstr>'day1'!Print_Area</vt:lpstr>
      <vt:lpstr>'day10'!Print_Area</vt:lpstr>
      <vt:lpstr>'day11'!Print_Area</vt:lpstr>
      <vt:lpstr>'day12'!Print_Area</vt:lpstr>
      <vt:lpstr>'day13'!Print_Area</vt:lpstr>
      <vt:lpstr>'day14'!Print_Area</vt:lpstr>
      <vt:lpstr>'day15'!Print_Area</vt:lpstr>
      <vt:lpstr>'day16'!Print_Area</vt:lpstr>
      <vt:lpstr>'day17'!Print_Area</vt:lpstr>
      <vt:lpstr>'day18'!Print_Area</vt:lpstr>
      <vt:lpstr>'day19'!Print_Area</vt:lpstr>
      <vt:lpstr>'day2'!Print_Area</vt:lpstr>
      <vt:lpstr>'day20'!Print_Area</vt:lpstr>
      <vt:lpstr>'day21'!Print_Area</vt:lpstr>
      <vt:lpstr>'day22'!Print_Area</vt:lpstr>
      <vt:lpstr>'day23'!Print_Area</vt:lpstr>
      <vt:lpstr>'day24'!Print_Area</vt:lpstr>
      <vt:lpstr>'day25'!Print_Area</vt:lpstr>
      <vt:lpstr>'day26'!Print_Area</vt:lpstr>
      <vt:lpstr>'day27'!Print_Area</vt:lpstr>
      <vt:lpstr>'day28'!Print_Area</vt:lpstr>
      <vt:lpstr>'day29'!Print_Area</vt:lpstr>
      <vt:lpstr>'day3'!Print_Area</vt:lpstr>
      <vt:lpstr>'day30'!Print_Area</vt:lpstr>
      <vt:lpstr>'day31'!Print_Area</vt:lpstr>
      <vt:lpstr>'day4'!Print_Area</vt:lpstr>
      <vt:lpstr>'day5'!Print_Area</vt:lpstr>
      <vt:lpstr>'day6'!Print_Area</vt:lpstr>
      <vt:lpstr>'day7'!Print_Area</vt:lpstr>
      <vt:lpstr>'day8'!Print_Area</vt:lpstr>
      <vt:lpstr>'day9'!Print_Area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test</dc:title>
  <dc:creator>Hildebrand</dc:creator>
  <cp:lastModifiedBy>Robert Hildebrand</cp:lastModifiedBy>
  <cp:lastPrinted>2020-03-21T18:16:56Z</cp:lastPrinted>
  <dcterms:created xsi:type="dcterms:W3CDTF">1997-08-18T12:15:12Z</dcterms:created>
  <dcterms:modified xsi:type="dcterms:W3CDTF">2021-05-11T15:43:49Z</dcterms:modified>
</cp:coreProperties>
</file>