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QS-FS-STE-005\Users1\RHildebrand\Home\Hildebrand Documents\Standard Rates &amp; GSA Vehicle Rates\Published Inst &amp; Workbooks\"/>
    </mc:Choice>
  </mc:AlternateContent>
  <bookViews>
    <workbookView xWindow="0" yWindow="1050" windowWidth="24000" windowHeight="8610" tabRatio="588" activeTab="1"/>
  </bookViews>
  <sheets>
    <sheet name="User's Guide" sheetId="43" r:id="rId1"/>
    <sheet name="Project_Summary" sheetId="40" r:id="rId2"/>
    <sheet name="Daily Summary" sheetId="39" r:id="rId3"/>
    <sheet name="day1" sheetId="45" r:id="rId4"/>
    <sheet name="day2" sheetId="13" r:id="rId5"/>
    <sheet name="day3" sheetId="12" r:id="rId6"/>
    <sheet name="day4" sheetId="11" r:id="rId7"/>
    <sheet name="day5" sheetId="10" r:id="rId8"/>
    <sheet name="day6" sheetId="9" r:id="rId9"/>
    <sheet name="day7" sheetId="14" r:id="rId10"/>
    <sheet name="rate" sheetId="41" r:id="rId11"/>
    <sheet name=" blank day" sheetId="8" r:id="rId12"/>
    <sheet name="Module1" sheetId="5" state="veryHidden" r:id="rId13"/>
  </sheets>
  <definedNames>
    <definedName name="_xlnm._FilterDatabase" localSheetId="3" hidden="1">'day1'!#REF!</definedName>
    <definedName name="Personnel">rate!$F$4:$F$71</definedName>
    <definedName name="_xlnm.Print_Area" localSheetId="3">'day1'!$A$1:$I$175</definedName>
    <definedName name="_xlnm.Print_Area" localSheetId="4">'day2'!$A$1:$I$175</definedName>
    <definedName name="_xlnm.Print_Area" localSheetId="5">'day3'!$A$1:$I$175</definedName>
    <definedName name="_xlnm.Print_Area" localSheetId="6">'day4'!$A$1:$I$175</definedName>
    <definedName name="_xlnm.Print_Area" localSheetId="7">'day5'!$A$1:$I$175</definedName>
    <definedName name="_xlnm.Print_Area" localSheetId="8">'day6'!$A$1:$I$175</definedName>
    <definedName name="_xlnm.Print_Area" localSheetId="9">'day7'!$A$1:$I$175</definedName>
    <definedName name="_xlnm.Print_Area" localSheetId="1">Project_Summary!$A$1:$G$47</definedName>
    <definedName name="_xlnm.Print_Area" localSheetId="10">rate!$A$1:$G$124</definedName>
  </definedNames>
  <calcPr calcId="162913"/>
</workbook>
</file>

<file path=xl/calcChain.xml><?xml version="1.0" encoding="utf-8"?>
<calcChain xmlns="http://schemas.openxmlformats.org/spreadsheetml/2006/main">
  <c r="F14" i="39" l="1"/>
  <c r="D41" i="12" l="1"/>
  <c r="F41" i="12"/>
  <c r="G41" i="12" s="1"/>
  <c r="D42" i="12"/>
  <c r="F42" i="12"/>
  <c r="G42" i="12" s="1"/>
  <c r="D43" i="12"/>
  <c r="F43" i="12"/>
  <c r="G43" i="12" s="1"/>
  <c r="D44" i="12"/>
  <c r="F44" i="12"/>
  <c r="G44" i="12"/>
  <c r="D45" i="12"/>
  <c r="F45" i="12"/>
  <c r="G45" i="12" s="1"/>
  <c r="D41" i="11"/>
  <c r="F41" i="11"/>
  <c r="G41" i="11" s="1"/>
  <c r="F45" i="9"/>
  <c r="G45" i="9" s="1"/>
  <c r="D45" i="9"/>
  <c r="F44" i="9"/>
  <c r="G44" i="9" s="1"/>
  <c r="D44" i="9"/>
  <c r="F43" i="9"/>
  <c r="G43" i="9" s="1"/>
  <c r="D43" i="9"/>
  <c r="F42" i="9"/>
  <c r="G42" i="9" s="1"/>
  <c r="D42" i="9"/>
  <c r="F41" i="9"/>
  <c r="G41" i="9" s="1"/>
  <c r="D41" i="9"/>
  <c r="F45" i="10"/>
  <c r="G45" i="10" s="1"/>
  <c r="D45" i="10"/>
  <c r="F44" i="10"/>
  <c r="G44" i="10" s="1"/>
  <c r="D44" i="10"/>
  <c r="F43" i="10"/>
  <c r="G43" i="10" s="1"/>
  <c r="D43" i="10"/>
  <c r="F42" i="10"/>
  <c r="G42" i="10" s="1"/>
  <c r="D42" i="10"/>
  <c r="F41" i="10"/>
  <c r="G41" i="10" s="1"/>
  <c r="D41" i="10"/>
  <c r="F45" i="11"/>
  <c r="G45" i="11" s="1"/>
  <c r="D45" i="11"/>
  <c r="F44" i="11"/>
  <c r="G44" i="11" s="1"/>
  <c r="D44" i="11"/>
  <c r="F43" i="11"/>
  <c r="G43" i="11" s="1"/>
  <c r="D43" i="11"/>
  <c r="F42" i="11"/>
  <c r="G42" i="11" s="1"/>
  <c r="D42" i="11"/>
  <c r="H31" i="45"/>
  <c r="H35" i="45"/>
  <c r="H34" i="45"/>
  <c r="H33" i="45"/>
  <c r="H32" i="45"/>
  <c r="G47" i="9" l="1"/>
  <c r="E16" i="39" s="1"/>
  <c r="G47" i="10"/>
  <c r="E15" i="39" s="1"/>
  <c r="G47" i="11"/>
  <c r="E14" i="39" s="1"/>
  <c r="G47" i="12"/>
  <c r="H25" i="14"/>
  <c r="H24" i="14"/>
  <c r="H23" i="14"/>
  <c r="H22" i="14"/>
  <c r="H21" i="14"/>
  <c r="H20" i="14"/>
  <c r="H19" i="14"/>
  <c r="H18" i="14"/>
  <c r="H17" i="14"/>
  <c r="H16" i="14"/>
  <c r="H15" i="14"/>
  <c r="H14" i="14"/>
  <c r="H13" i="14"/>
  <c r="H12" i="14"/>
  <c r="H11" i="14"/>
  <c r="H10" i="14"/>
  <c r="H9" i="14"/>
  <c r="H8" i="14"/>
  <c r="H25" i="9"/>
  <c r="H24" i="9"/>
  <c r="H23" i="9"/>
  <c r="H22" i="9"/>
  <c r="H21" i="9"/>
  <c r="H20" i="9"/>
  <c r="H19" i="9"/>
  <c r="H18" i="9"/>
  <c r="H17" i="9"/>
  <c r="H16" i="9"/>
  <c r="H15" i="9"/>
  <c r="H14" i="9"/>
  <c r="H13" i="9"/>
  <c r="H12" i="9"/>
  <c r="H11" i="9"/>
  <c r="H10" i="9"/>
  <c r="H9" i="9"/>
  <c r="H8" i="9"/>
  <c r="H25" i="10"/>
  <c r="H24" i="10"/>
  <c r="H23" i="10"/>
  <c r="H22" i="10"/>
  <c r="H21" i="10"/>
  <c r="H20" i="10"/>
  <c r="H19" i="10"/>
  <c r="H18" i="10"/>
  <c r="H17" i="10"/>
  <c r="H16" i="10"/>
  <c r="H15" i="10"/>
  <c r="H14" i="10"/>
  <c r="H13" i="10"/>
  <c r="H12" i="10"/>
  <c r="H11" i="10"/>
  <c r="H10" i="10"/>
  <c r="H9" i="10"/>
  <c r="H8" i="10"/>
  <c r="H25" i="11"/>
  <c r="H24" i="11"/>
  <c r="H23" i="11"/>
  <c r="H22" i="11"/>
  <c r="H21" i="11"/>
  <c r="H20" i="11"/>
  <c r="H19" i="11"/>
  <c r="H18" i="11"/>
  <c r="H17" i="11"/>
  <c r="H16" i="11"/>
  <c r="H15" i="11"/>
  <c r="H14" i="11"/>
  <c r="H13" i="11"/>
  <c r="H12" i="11"/>
  <c r="H11" i="11"/>
  <c r="H10" i="11"/>
  <c r="H9" i="11"/>
  <c r="H8" i="11"/>
  <c r="H25" i="12"/>
  <c r="H24" i="12"/>
  <c r="H23" i="12"/>
  <c r="H22" i="12"/>
  <c r="H21" i="12"/>
  <c r="H20" i="12"/>
  <c r="H19" i="12"/>
  <c r="H18" i="12"/>
  <c r="H17" i="12"/>
  <c r="H16" i="12"/>
  <c r="H15" i="12"/>
  <c r="H14" i="12"/>
  <c r="H13" i="12"/>
  <c r="H12" i="12"/>
  <c r="H11" i="12"/>
  <c r="H10" i="12"/>
  <c r="H9" i="12"/>
  <c r="H8" i="12"/>
  <c r="H25" i="13"/>
  <c r="H24" i="13"/>
  <c r="H23" i="13"/>
  <c r="H22" i="13"/>
  <c r="H21" i="13"/>
  <c r="H20" i="13"/>
  <c r="H19" i="13"/>
  <c r="H18" i="13"/>
  <c r="H17" i="13"/>
  <c r="H16" i="13"/>
  <c r="H15" i="13"/>
  <c r="H14" i="13"/>
  <c r="H13" i="13"/>
  <c r="H12" i="13"/>
  <c r="H11" i="13"/>
  <c r="H10" i="13"/>
  <c r="H9" i="13"/>
  <c r="H8" i="13"/>
  <c r="H25" i="45"/>
  <c r="H24" i="45"/>
  <c r="H23" i="45"/>
  <c r="H22" i="45"/>
  <c r="H21" i="45"/>
  <c r="H20" i="45"/>
  <c r="H19" i="45"/>
  <c r="H18" i="45"/>
  <c r="H17" i="45"/>
  <c r="H16" i="45"/>
  <c r="H15" i="45"/>
  <c r="H14" i="45"/>
  <c r="H13" i="45"/>
  <c r="H12" i="45"/>
  <c r="H11" i="45"/>
  <c r="H10" i="45"/>
  <c r="H8" i="45"/>
  <c r="H9" i="45"/>
  <c r="H35" i="9"/>
  <c r="I35" i="9" s="1"/>
  <c r="H34" i="9"/>
  <c r="I34" i="9" s="1"/>
  <c r="H33" i="9"/>
  <c r="I33" i="9" s="1"/>
  <c r="H32" i="9"/>
  <c r="I32" i="9" s="1"/>
  <c r="H31" i="9"/>
  <c r="I31" i="9" s="1"/>
  <c r="H35" i="10"/>
  <c r="I35" i="10" s="1"/>
  <c r="H34" i="10"/>
  <c r="I34" i="10" s="1"/>
  <c r="H33" i="10"/>
  <c r="I33" i="10" s="1"/>
  <c r="H32" i="10"/>
  <c r="I32" i="10" s="1"/>
  <c r="H31" i="10"/>
  <c r="I31" i="10" s="1"/>
  <c r="H35" i="11"/>
  <c r="I35" i="11" s="1"/>
  <c r="H34" i="11"/>
  <c r="I34" i="11" s="1"/>
  <c r="H33" i="11"/>
  <c r="I33" i="11" s="1"/>
  <c r="H32" i="11"/>
  <c r="I32" i="11" s="1"/>
  <c r="H31" i="11"/>
  <c r="I31" i="11" s="1"/>
  <c r="H35" i="12"/>
  <c r="I35" i="12" s="1"/>
  <c r="H34" i="12"/>
  <c r="I34" i="12" s="1"/>
  <c r="H33" i="12"/>
  <c r="I33" i="12" s="1"/>
  <c r="H32" i="12"/>
  <c r="I32" i="12" s="1"/>
  <c r="H31" i="12"/>
  <c r="I31" i="12" s="1"/>
  <c r="H35" i="13"/>
  <c r="I35" i="13" s="1"/>
  <c r="H34" i="13"/>
  <c r="I34" i="13" s="1"/>
  <c r="H33" i="13"/>
  <c r="I33" i="13" s="1"/>
  <c r="H32" i="13"/>
  <c r="I32" i="13" s="1"/>
  <c r="H31" i="13"/>
  <c r="I31" i="13" s="1"/>
  <c r="I35" i="45"/>
  <c r="I34" i="45"/>
  <c r="I33" i="45"/>
  <c r="I32" i="45"/>
  <c r="I31" i="45"/>
  <c r="H35" i="14"/>
  <c r="I35" i="14" s="1"/>
  <c r="H34" i="14"/>
  <c r="I34" i="14" s="1"/>
  <c r="H33" i="14"/>
  <c r="I33" i="14" s="1"/>
  <c r="H32" i="14"/>
  <c r="I32" i="14" s="1"/>
  <c r="H31" i="14"/>
  <c r="I31" i="14" s="1"/>
  <c r="E13" i="39" l="1"/>
  <c r="I37" i="9"/>
  <c r="D16" i="39" s="1"/>
  <c r="I37" i="10"/>
  <c r="D15" i="39" s="1"/>
  <c r="I37" i="11"/>
  <c r="D14" i="39" s="1"/>
  <c r="I37" i="12"/>
  <c r="D13" i="39" s="1"/>
  <c r="I37" i="13"/>
  <c r="D12" i="39" s="1"/>
  <c r="I37" i="45"/>
  <c r="D11" i="39" s="1"/>
  <c r="I37" i="14"/>
  <c r="D17" i="39" s="1"/>
  <c r="E65" i="14"/>
  <c r="E64" i="14"/>
  <c r="E63" i="14"/>
  <c r="E62" i="14"/>
  <c r="E61" i="14"/>
  <c r="C65" i="14"/>
  <c r="C64" i="14"/>
  <c r="C63" i="14"/>
  <c r="C62" i="14"/>
  <c r="C61" i="14"/>
  <c r="F45" i="14"/>
  <c r="F44" i="14"/>
  <c r="F43" i="14"/>
  <c r="F42" i="14"/>
  <c r="F41" i="14"/>
  <c r="D45" i="14"/>
  <c r="D44" i="14"/>
  <c r="D43" i="14"/>
  <c r="D42" i="14"/>
  <c r="D41" i="14"/>
  <c r="E65" i="9"/>
  <c r="E64" i="9"/>
  <c r="E63" i="9"/>
  <c r="E62" i="9"/>
  <c r="E61" i="9"/>
  <c r="C65" i="9"/>
  <c r="C64" i="9"/>
  <c r="C63" i="9"/>
  <c r="C62" i="9"/>
  <c r="C61" i="9"/>
  <c r="E65" i="10"/>
  <c r="E64" i="10"/>
  <c r="E63" i="10"/>
  <c r="E62" i="10"/>
  <c r="E61" i="10"/>
  <c r="C65" i="10"/>
  <c r="C64" i="10"/>
  <c r="C63" i="10"/>
  <c r="C62" i="10"/>
  <c r="C61" i="10"/>
  <c r="E65" i="11"/>
  <c r="E64" i="11"/>
  <c r="E63" i="11"/>
  <c r="E62" i="11"/>
  <c r="E61" i="11"/>
  <c r="C65" i="11"/>
  <c r="C64" i="11"/>
  <c r="C63" i="11"/>
  <c r="C62" i="11"/>
  <c r="C61" i="11"/>
  <c r="E65" i="12"/>
  <c r="E64" i="12"/>
  <c r="E63" i="12"/>
  <c r="E62" i="12"/>
  <c r="E61" i="12"/>
  <c r="C65" i="12"/>
  <c r="C64" i="12"/>
  <c r="C63" i="12"/>
  <c r="C62" i="12"/>
  <c r="C61" i="12"/>
  <c r="E65" i="13"/>
  <c r="E64" i="13"/>
  <c r="E63" i="13"/>
  <c r="E62" i="13"/>
  <c r="E61" i="13"/>
  <c r="C65" i="13"/>
  <c r="C64" i="13"/>
  <c r="C63" i="13"/>
  <c r="C62" i="13"/>
  <c r="C61" i="13"/>
  <c r="F45" i="13"/>
  <c r="F44" i="13"/>
  <c r="F43" i="13"/>
  <c r="F42" i="13"/>
  <c r="F41" i="13"/>
  <c r="D45" i="13"/>
  <c r="D44" i="13"/>
  <c r="D43" i="13"/>
  <c r="D42" i="13"/>
  <c r="D41" i="13"/>
  <c r="F88" i="45"/>
  <c r="F45" i="45"/>
  <c r="F44" i="45"/>
  <c r="F43" i="45"/>
  <c r="F42" i="45"/>
  <c r="F41" i="45"/>
  <c r="D45" i="45"/>
  <c r="D44" i="45"/>
  <c r="D43" i="45"/>
  <c r="D41" i="45"/>
  <c r="D42" i="45"/>
  <c r="D18" i="39" l="1"/>
  <c r="F14" i="40" s="1"/>
  <c r="E93" i="14"/>
  <c r="H93" i="14" s="1"/>
  <c r="C93" i="14"/>
  <c r="F92" i="14"/>
  <c r="H92" i="14" s="1"/>
  <c r="C92" i="14"/>
  <c r="E91" i="14"/>
  <c r="H91" i="14" s="1"/>
  <c r="C91" i="14"/>
  <c r="F90" i="14"/>
  <c r="H90" i="14" s="1"/>
  <c r="C90" i="14"/>
  <c r="E89" i="14"/>
  <c r="H89" i="14" s="1"/>
  <c r="C89" i="14"/>
  <c r="F88" i="14"/>
  <c r="H88" i="14" s="1"/>
  <c r="C88" i="14"/>
  <c r="E93" i="9"/>
  <c r="H93" i="9" s="1"/>
  <c r="C93" i="9"/>
  <c r="F92" i="9"/>
  <c r="H92" i="9" s="1"/>
  <c r="C92" i="9"/>
  <c r="E91" i="9"/>
  <c r="H91" i="9" s="1"/>
  <c r="C91" i="9"/>
  <c r="F90" i="9"/>
  <c r="H90" i="9" s="1"/>
  <c r="C90" i="9"/>
  <c r="E89" i="9"/>
  <c r="H89" i="9" s="1"/>
  <c r="C89" i="9"/>
  <c r="F88" i="9"/>
  <c r="H88" i="9" s="1"/>
  <c r="C88" i="9"/>
  <c r="E93" i="10"/>
  <c r="H93" i="10" s="1"/>
  <c r="C93" i="10"/>
  <c r="F92" i="10"/>
  <c r="H92" i="10" s="1"/>
  <c r="C92" i="10"/>
  <c r="E91" i="10"/>
  <c r="H91" i="10" s="1"/>
  <c r="C91" i="10"/>
  <c r="F90" i="10"/>
  <c r="H90" i="10" s="1"/>
  <c r="C90" i="10"/>
  <c r="E89" i="10"/>
  <c r="H89" i="10" s="1"/>
  <c r="C89" i="10"/>
  <c r="F88" i="10"/>
  <c r="H88" i="10" s="1"/>
  <c r="C88" i="10"/>
  <c r="E93" i="11"/>
  <c r="H93" i="11" s="1"/>
  <c r="C93" i="11"/>
  <c r="F92" i="11"/>
  <c r="H92" i="11" s="1"/>
  <c r="C92" i="11"/>
  <c r="E91" i="11"/>
  <c r="H91" i="11" s="1"/>
  <c r="C91" i="11"/>
  <c r="F90" i="11"/>
  <c r="H90" i="11" s="1"/>
  <c r="C90" i="11"/>
  <c r="E89" i="11"/>
  <c r="H89" i="11" s="1"/>
  <c r="C89" i="11"/>
  <c r="F88" i="11"/>
  <c r="H88" i="11" s="1"/>
  <c r="C88" i="11"/>
  <c r="E93" i="12"/>
  <c r="H93" i="12" s="1"/>
  <c r="C93" i="12"/>
  <c r="F92" i="12"/>
  <c r="H92" i="12" s="1"/>
  <c r="C92" i="12"/>
  <c r="E91" i="12"/>
  <c r="H91" i="12" s="1"/>
  <c r="C91" i="12"/>
  <c r="F90" i="12"/>
  <c r="H90" i="12" s="1"/>
  <c r="C90" i="12"/>
  <c r="E89" i="12"/>
  <c r="H89" i="12" s="1"/>
  <c r="C89" i="12"/>
  <c r="F88" i="12"/>
  <c r="H88" i="12" s="1"/>
  <c r="C88" i="12"/>
  <c r="E93" i="13"/>
  <c r="H93" i="13" s="1"/>
  <c r="C93" i="13"/>
  <c r="F92" i="13"/>
  <c r="H92" i="13" s="1"/>
  <c r="C92" i="13"/>
  <c r="E91" i="13"/>
  <c r="H91" i="13" s="1"/>
  <c r="C91" i="13"/>
  <c r="F90" i="13"/>
  <c r="H90" i="13" s="1"/>
  <c r="C90" i="13"/>
  <c r="E89" i="13"/>
  <c r="H89" i="13" s="1"/>
  <c r="C89" i="13"/>
  <c r="F88" i="13"/>
  <c r="H88" i="13" s="1"/>
  <c r="C88" i="13"/>
  <c r="F92" i="45"/>
  <c r="F90" i="45"/>
  <c r="C93" i="45"/>
  <c r="C92" i="45"/>
  <c r="C91" i="45"/>
  <c r="C90" i="45"/>
  <c r="C89" i="45"/>
  <c r="H95" i="11" l="1"/>
  <c r="H95" i="12"/>
  <c r="J13" i="39" s="1"/>
  <c r="H95" i="14"/>
  <c r="H95" i="9"/>
  <c r="H95" i="10"/>
  <c r="H95" i="13"/>
  <c r="C65" i="45"/>
  <c r="C64" i="45"/>
  <c r="C63" i="45"/>
  <c r="C62" i="45"/>
  <c r="C61" i="45"/>
  <c r="E65" i="45"/>
  <c r="E64" i="45"/>
  <c r="E63" i="45"/>
  <c r="E62" i="45"/>
  <c r="E61" i="45"/>
  <c r="G45" i="14" l="1"/>
  <c r="G44" i="14"/>
  <c r="G43" i="14"/>
  <c r="G42" i="14"/>
  <c r="G41" i="14"/>
  <c r="G45" i="13"/>
  <c r="G44" i="13"/>
  <c r="G43" i="13"/>
  <c r="G42" i="13"/>
  <c r="G41" i="13"/>
  <c r="E93" i="45" l="1"/>
  <c r="E91" i="45"/>
  <c r="E89" i="45"/>
  <c r="B4" i="13" l="1"/>
  <c r="B4" i="12" s="1"/>
  <c r="B4" i="11" s="1"/>
  <c r="B4" i="10" s="1"/>
  <c r="B4" i="9" s="1"/>
  <c r="B4" i="14" s="1"/>
  <c r="C88" i="45" l="1"/>
  <c r="G84" i="14" l="1"/>
  <c r="E75" i="14"/>
  <c r="F75" i="14" s="1"/>
  <c r="C75" i="14"/>
  <c r="E74" i="14"/>
  <c r="F74" i="14" s="1"/>
  <c r="C74" i="14"/>
  <c r="E73" i="14"/>
  <c r="F73" i="14" s="1"/>
  <c r="C73" i="14"/>
  <c r="E72" i="14"/>
  <c r="F72" i="14" s="1"/>
  <c r="C72" i="14"/>
  <c r="E71" i="14"/>
  <c r="F71" i="14" s="1"/>
  <c r="C71" i="14"/>
  <c r="F65" i="14"/>
  <c r="F64" i="14"/>
  <c r="F63" i="14"/>
  <c r="F62" i="14"/>
  <c r="F61" i="14"/>
  <c r="F55" i="14"/>
  <c r="G55" i="14" s="1"/>
  <c r="D55" i="14"/>
  <c r="F54" i="14"/>
  <c r="G54" i="14" s="1"/>
  <c r="D54" i="14"/>
  <c r="F53" i="14"/>
  <c r="G53" i="14" s="1"/>
  <c r="D53" i="14"/>
  <c r="F52" i="14"/>
  <c r="G52" i="14" s="1"/>
  <c r="D52" i="14"/>
  <c r="F51" i="14"/>
  <c r="G51" i="14" s="1"/>
  <c r="D51" i="14"/>
  <c r="I25" i="14"/>
  <c r="I24" i="14"/>
  <c r="I23" i="14"/>
  <c r="I22" i="14"/>
  <c r="I21" i="14"/>
  <c r="I20" i="14"/>
  <c r="I19" i="14"/>
  <c r="I18" i="14"/>
  <c r="I17" i="14"/>
  <c r="I16" i="14"/>
  <c r="I15" i="14"/>
  <c r="I14" i="14"/>
  <c r="I13" i="14"/>
  <c r="I12" i="14"/>
  <c r="I11" i="14"/>
  <c r="I10" i="14"/>
  <c r="I9" i="14"/>
  <c r="I8" i="14"/>
  <c r="G84" i="9"/>
  <c r="E75" i="9"/>
  <c r="F75" i="9" s="1"/>
  <c r="C75" i="9"/>
  <c r="E74" i="9"/>
  <c r="F74" i="9" s="1"/>
  <c r="C74" i="9"/>
  <c r="E73" i="9"/>
  <c r="F73" i="9" s="1"/>
  <c r="C73" i="9"/>
  <c r="E72" i="9"/>
  <c r="F72" i="9" s="1"/>
  <c r="C72" i="9"/>
  <c r="E71" i="9"/>
  <c r="F71" i="9" s="1"/>
  <c r="C71" i="9"/>
  <c r="F65" i="9"/>
  <c r="F64" i="9"/>
  <c r="F63" i="9"/>
  <c r="F62" i="9"/>
  <c r="F61" i="9"/>
  <c r="F55" i="9"/>
  <c r="G55" i="9" s="1"/>
  <c r="D55" i="9"/>
  <c r="F54" i="9"/>
  <c r="G54" i="9" s="1"/>
  <c r="D54" i="9"/>
  <c r="F53" i="9"/>
  <c r="G53" i="9" s="1"/>
  <c r="D53" i="9"/>
  <c r="F52" i="9"/>
  <c r="G52" i="9" s="1"/>
  <c r="D52" i="9"/>
  <c r="F51" i="9"/>
  <c r="G51" i="9" s="1"/>
  <c r="D51" i="9"/>
  <c r="I25" i="9"/>
  <c r="I24" i="9"/>
  <c r="I23" i="9"/>
  <c r="I22" i="9"/>
  <c r="I21" i="9"/>
  <c r="I20" i="9"/>
  <c r="I19" i="9"/>
  <c r="I18" i="9"/>
  <c r="I17" i="9"/>
  <c r="I16" i="9"/>
  <c r="I15" i="9"/>
  <c r="I14" i="9"/>
  <c r="I13" i="9"/>
  <c r="I12" i="9"/>
  <c r="I11" i="9"/>
  <c r="I10" i="9"/>
  <c r="I9" i="9"/>
  <c r="I8" i="9"/>
  <c r="G84" i="10"/>
  <c r="E75" i="10"/>
  <c r="F75" i="10" s="1"/>
  <c r="C75" i="10"/>
  <c r="E74" i="10"/>
  <c r="F74" i="10" s="1"/>
  <c r="C74" i="10"/>
  <c r="E73" i="10"/>
  <c r="F73" i="10" s="1"/>
  <c r="C73" i="10"/>
  <c r="E72" i="10"/>
  <c r="F72" i="10" s="1"/>
  <c r="C72" i="10"/>
  <c r="E71" i="10"/>
  <c r="F71" i="10" s="1"/>
  <c r="C71" i="10"/>
  <c r="F65" i="10"/>
  <c r="F64" i="10"/>
  <c r="F63" i="10"/>
  <c r="F62" i="10"/>
  <c r="F61" i="10"/>
  <c r="F55" i="10"/>
  <c r="G55" i="10" s="1"/>
  <c r="D55" i="10"/>
  <c r="F54" i="10"/>
  <c r="G54" i="10" s="1"/>
  <c r="D54" i="10"/>
  <c r="F53" i="10"/>
  <c r="G53" i="10" s="1"/>
  <c r="D53" i="10"/>
  <c r="F52" i="10"/>
  <c r="G52" i="10" s="1"/>
  <c r="D52" i="10"/>
  <c r="F51" i="10"/>
  <c r="G51" i="10" s="1"/>
  <c r="D51" i="10"/>
  <c r="I25" i="10"/>
  <c r="I24" i="10"/>
  <c r="I23" i="10"/>
  <c r="I22" i="10"/>
  <c r="I21" i="10"/>
  <c r="I20" i="10"/>
  <c r="I19" i="10"/>
  <c r="I18" i="10"/>
  <c r="I17" i="10"/>
  <c r="I16" i="10"/>
  <c r="I15" i="10"/>
  <c r="I14" i="10"/>
  <c r="I13" i="10"/>
  <c r="I12" i="10"/>
  <c r="I11" i="10"/>
  <c r="I10" i="10"/>
  <c r="I9" i="10"/>
  <c r="I8" i="10"/>
  <c r="G84" i="11"/>
  <c r="E75" i="11"/>
  <c r="F75" i="11" s="1"/>
  <c r="C75" i="11"/>
  <c r="E74" i="11"/>
  <c r="F74" i="11" s="1"/>
  <c r="C74" i="11"/>
  <c r="E73" i="11"/>
  <c r="F73" i="11" s="1"/>
  <c r="C73" i="11"/>
  <c r="E72" i="11"/>
  <c r="F72" i="11" s="1"/>
  <c r="C72" i="11"/>
  <c r="E71" i="11"/>
  <c r="F71" i="11" s="1"/>
  <c r="C71" i="11"/>
  <c r="F65" i="11"/>
  <c r="F64" i="11"/>
  <c r="F63" i="11"/>
  <c r="F62" i="11"/>
  <c r="F61" i="11"/>
  <c r="F55" i="11"/>
  <c r="G55" i="11" s="1"/>
  <c r="D55" i="11"/>
  <c r="F54" i="11"/>
  <c r="G54" i="11" s="1"/>
  <c r="D54" i="11"/>
  <c r="F53" i="11"/>
  <c r="G53" i="11" s="1"/>
  <c r="D53" i="11"/>
  <c r="F52" i="11"/>
  <c r="G52" i="11" s="1"/>
  <c r="D52" i="11"/>
  <c r="F51" i="11"/>
  <c r="G51" i="11" s="1"/>
  <c r="D51" i="11"/>
  <c r="I25" i="11"/>
  <c r="I24" i="11"/>
  <c r="I23" i="11"/>
  <c r="I22" i="11"/>
  <c r="I21" i="11"/>
  <c r="I20" i="11"/>
  <c r="I19" i="11"/>
  <c r="I18" i="11"/>
  <c r="I17" i="11"/>
  <c r="I16" i="11"/>
  <c r="I15" i="11"/>
  <c r="I14" i="11"/>
  <c r="I13" i="11"/>
  <c r="I12" i="11"/>
  <c r="I11" i="11"/>
  <c r="I10" i="11"/>
  <c r="I9" i="11"/>
  <c r="I8" i="11"/>
  <c r="G84" i="12"/>
  <c r="I13" i="39" s="1"/>
  <c r="E75" i="12"/>
  <c r="F75" i="12" s="1"/>
  <c r="C75" i="12"/>
  <c r="E74" i="12"/>
  <c r="F74" i="12" s="1"/>
  <c r="C74" i="12"/>
  <c r="E73" i="12"/>
  <c r="F73" i="12" s="1"/>
  <c r="C73" i="12"/>
  <c r="E72" i="12"/>
  <c r="F72" i="12" s="1"/>
  <c r="C72" i="12"/>
  <c r="E71" i="12"/>
  <c r="F71" i="12" s="1"/>
  <c r="C71" i="12"/>
  <c r="F65" i="12"/>
  <c r="F64" i="12"/>
  <c r="F63" i="12"/>
  <c r="F62" i="12"/>
  <c r="F61" i="12"/>
  <c r="F55" i="12"/>
  <c r="G55" i="12" s="1"/>
  <c r="D55" i="12"/>
  <c r="F54" i="12"/>
  <c r="G54" i="12" s="1"/>
  <c r="D54" i="12"/>
  <c r="F53" i="12"/>
  <c r="G53" i="12" s="1"/>
  <c r="D53" i="12"/>
  <c r="F52" i="12"/>
  <c r="G52" i="12" s="1"/>
  <c r="D52" i="12"/>
  <c r="F51" i="12"/>
  <c r="G51" i="12" s="1"/>
  <c r="D51" i="12"/>
  <c r="I25" i="12"/>
  <c r="I24" i="12"/>
  <c r="I23" i="12"/>
  <c r="I22" i="12"/>
  <c r="I21" i="12"/>
  <c r="I20" i="12"/>
  <c r="I19" i="12"/>
  <c r="I18" i="12"/>
  <c r="I17" i="12"/>
  <c r="I16" i="12"/>
  <c r="I15" i="12"/>
  <c r="I14" i="12"/>
  <c r="I13" i="12"/>
  <c r="I12" i="12"/>
  <c r="I11" i="12"/>
  <c r="I10" i="12"/>
  <c r="I9" i="12"/>
  <c r="I8" i="12"/>
  <c r="G84" i="13"/>
  <c r="E75" i="13"/>
  <c r="F75" i="13" s="1"/>
  <c r="C75" i="13"/>
  <c r="E74" i="13"/>
  <c r="F74" i="13" s="1"/>
  <c r="C74" i="13"/>
  <c r="E73" i="13"/>
  <c r="F73" i="13" s="1"/>
  <c r="C73" i="13"/>
  <c r="E72" i="13"/>
  <c r="F72" i="13" s="1"/>
  <c r="C72" i="13"/>
  <c r="E71" i="13"/>
  <c r="F71" i="13" s="1"/>
  <c r="C71" i="13"/>
  <c r="F65" i="13"/>
  <c r="F64" i="13"/>
  <c r="F63" i="13"/>
  <c r="F62" i="13"/>
  <c r="F61" i="13"/>
  <c r="F55" i="13"/>
  <c r="G55" i="13" s="1"/>
  <c r="D55" i="13"/>
  <c r="F54" i="13"/>
  <c r="G54" i="13" s="1"/>
  <c r="D54" i="13"/>
  <c r="F53" i="13"/>
  <c r="G53" i="13" s="1"/>
  <c r="D53" i="13"/>
  <c r="F52" i="13"/>
  <c r="G52" i="13" s="1"/>
  <c r="D52" i="13"/>
  <c r="F51" i="13"/>
  <c r="G51" i="13" s="1"/>
  <c r="D51" i="13"/>
  <c r="I25" i="13"/>
  <c r="I24" i="13"/>
  <c r="I23" i="13"/>
  <c r="I22" i="13"/>
  <c r="I21" i="13"/>
  <c r="I20" i="13"/>
  <c r="I19" i="13"/>
  <c r="I18" i="13"/>
  <c r="I17" i="13"/>
  <c r="I16" i="13"/>
  <c r="I15" i="13"/>
  <c r="I14" i="13"/>
  <c r="I13" i="13"/>
  <c r="I12" i="13"/>
  <c r="I11" i="13"/>
  <c r="I10" i="13"/>
  <c r="I9" i="13"/>
  <c r="I8" i="13"/>
  <c r="F77" i="11" l="1"/>
  <c r="G57" i="11"/>
  <c r="I27" i="13"/>
  <c r="F77" i="13"/>
  <c r="F77" i="10"/>
  <c r="I27" i="10"/>
  <c r="I27" i="12"/>
  <c r="I27" i="14"/>
  <c r="G47" i="14"/>
  <c r="E17" i="39" s="1"/>
  <c r="G57" i="14"/>
  <c r="F67" i="14"/>
  <c r="F77" i="14"/>
  <c r="G57" i="9"/>
  <c r="F67" i="9"/>
  <c r="I27" i="9"/>
  <c r="F77" i="9"/>
  <c r="G57" i="10"/>
  <c r="F67" i="10"/>
  <c r="I27" i="11"/>
  <c r="F67" i="11"/>
  <c r="G57" i="12"/>
  <c r="F13" i="39" s="1"/>
  <c r="F67" i="12"/>
  <c r="G13" i="39" s="1"/>
  <c r="F77" i="12"/>
  <c r="H13" i="39" s="1"/>
  <c r="F67" i="13"/>
  <c r="G57" i="13"/>
  <c r="G47" i="13"/>
  <c r="E12" i="39" s="1"/>
  <c r="C71" i="45"/>
  <c r="F55" i="45"/>
  <c r="G55" i="45" s="1"/>
  <c r="F54" i="45"/>
  <c r="G54" i="45" s="1"/>
  <c r="F53" i="45"/>
  <c r="G53" i="45" s="1"/>
  <c r="F52" i="45"/>
  <c r="G52" i="45" s="1"/>
  <c r="F51" i="45"/>
  <c r="G51" i="45" s="1"/>
  <c r="D55" i="45"/>
  <c r="D54" i="45"/>
  <c r="D52" i="45"/>
  <c r="D51" i="45"/>
  <c r="D53" i="45"/>
  <c r="H92" i="45"/>
  <c r="H90" i="45"/>
  <c r="H93" i="45"/>
  <c r="H91" i="45"/>
  <c r="H89" i="45"/>
  <c r="E75" i="45"/>
  <c r="F75" i="45" s="1"/>
  <c r="E74" i="45"/>
  <c r="F74" i="45" s="1"/>
  <c r="E73" i="45"/>
  <c r="F73" i="45" s="1"/>
  <c r="E72" i="45"/>
  <c r="F72" i="45" s="1"/>
  <c r="E71" i="45"/>
  <c r="F71" i="45" s="1"/>
  <c r="C75" i="45"/>
  <c r="C74" i="45"/>
  <c r="C73" i="45"/>
  <c r="C72" i="45"/>
  <c r="F65" i="45"/>
  <c r="F64" i="45"/>
  <c r="F63" i="45"/>
  <c r="F62" i="45"/>
  <c r="I8" i="45"/>
  <c r="I9" i="45"/>
  <c r="I10" i="45"/>
  <c r="I11" i="45"/>
  <c r="I12" i="45"/>
  <c r="I13" i="45"/>
  <c r="I14" i="45"/>
  <c r="I15" i="45"/>
  <c r="I16" i="45"/>
  <c r="I17" i="45"/>
  <c r="I18" i="45"/>
  <c r="I19" i="45"/>
  <c r="I20" i="45"/>
  <c r="I21" i="45"/>
  <c r="I22" i="45"/>
  <c r="I23" i="45"/>
  <c r="I24" i="45"/>
  <c r="I25" i="45"/>
  <c r="G41" i="45"/>
  <c r="G42" i="45"/>
  <c r="G43" i="45"/>
  <c r="G44" i="45"/>
  <c r="G45" i="45"/>
  <c r="F61" i="45"/>
  <c r="H88" i="45"/>
  <c r="I17" i="39"/>
  <c r="I16" i="39"/>
  <c r="I15" i="39"/>
  <c r="I14" i="39"/>
  <c r="I12" i="39"/>
  <c r="G84" i="45"/>
  <c r="I11" i="39" s="1"/>
  <c r="H172" i="14"/>
  <c r="G170" i="14"/>
  <c r="S17" i="39" s="1"/>
  <c r="G163" i="14"/>
  <c r="R17" i="39" s="1"/>
  <c r="G156" i="14"/>
  <c r="Q17" i="39" s="1"/>
  <c r="G149" i="14"/>
  <c r="P17" i="39" s="1"/>
  <c r="G140" i="14"/>
  <c r="O17" i="39" s="1"/>
  <c r="G131" i="14"/>
  <c r="N17" i="39" s="1"/>
  <c r="G122" i="14"/>
  <c r="M17" i="39" s="1"/>
  <c r="G105" i="14"/>
  <c r="L17" i="39" s="1"/>
  <c r="H172" i="9"/>
  <c r="G170" i="9"/>
  <c r="S16" i="39" s="1"/>
  <c r="G163" i="9"/>
  <c r="R16" i="39" s="1"/>
  <c r="G156" i="9"/>
  <c r="Q16" i="39" s="1"/>
  <c r="G149" i="9"/>
  <c r="P16" i="39" s="1"/>
  <c r="G140" i="9"/>
  <c r="O16" i="39" s="1"/>
  <c r="G131" i="9"/>
  <c r="N16" i="39" s="1"/>
  <c r="G122" i="9"/>
  <c r="M16" i="39" s="1"/>
  <c r="G105" i="9"/>
  <c r="L16" i="39" s="1"/>
  <c r="H172" i="10"/>
  <c r="G170" i="10"/>
  <c r="S15" i="39" s="1"/>
  <c r="G163" i="10"/>
  <c r="R15" i="39" s="1"/>
  <c r="G156" i="10"/>
  <c r="Q15" i="39" s="1"/>
  <c r="G149" i="10"/>
  <c r="P15" i="39" s="1"/>
  <c r="G140" i="10"/>
  <c r="O15" i="39" s="1"/>
  <c r="G131" i="10"/>
  <c r="N15" i="39" s="1"/>
  <c r="G122" i="10"/>
  <c r="M15" i="39" s="1"/>
  <c r="G105" i="10"/>
  <c r="L15" i="39" s="1"/>
  <c r="H172" i="11"/>
  <c r="G170" i="11"/>
  <c r="S14" i="39" s="1"/>
  <c r="G163" i="11"/>
  <c r="R14" i="39" s="1"/>
  <c r="G156" i="11"/>
  <c r="Q14" i="39" s="1"/>
  <c r="G149" i="11"/>
  <c r="P14" i="39" s="1"/>
  <c r="G140" i="11"/>
  <c r="O14" i="39" s="1"/>
  <c r="G131" i="11"/>
  <c r="N14" i="39" s="1"/>
  <c r="G122" i="11"/>
  <c r="M14" i="39" s="1"/>
  <c r="G105" i="11"/>
  <c r="L14" i="39" s="1"/>
  <c r="H172" i="12"/>
  <c r="G170" i="12"/>
  <c r="S13" i="39" s="1"/>
  <c r="G163" i="12"/>
  <c r="R13" i="39" s="1"/>
  <c r="G156" i="12"/>
  <c r="Q13" i="39" s="1"/>
  <c r="G149" i="12"/>
  <c r="P13" i="39" s="1"/>
  <c r="G140" i="12"/>
  <c r="G131" i="12"/>
  <c r="N13" i="39" s="1"/>
  <c r="G122" i="12"/>
  <c r="M13" i="39" s="1"/>
  <c r="G105" i="12"/>
  <c r="L13" i="39" s="1"/>
  <c r="H172" i="13"/>
  <c r="G170" i="13"/>
  <c r="S12" i="39" s="1"/>
  <c r="G163" i="13"/>
  <c r="R12" i="39" s="1"/>
  <c r="G156" i="13"/>
  <c r="Q12" i="39" s="1"/>
  <c r="G149" i="13"/>
  <c r="P12" i="39" s="1"/>
  <c r="G140" i="13"/>
  <c r="O12" i="39" s="1"/>
  <c r="G131" i="13"/>
  <c r="N12" i="39" s="1"/>
  <c r="G122" i="13"/>
  <c r="M12" i="39" s="1"/>
  <c r="G105" i="13"/>
  <c r="L12" i="39" s="1"/>
  <c r="H172" i="45"/>
  <c r="G170" i="45"/>
  <c r="S11" i="39" s="1"/>
  <c r="G163" i="45"/>
  <c r="R11" i="39" s="1"/>
  <c r="G156" i="45"/>
  <c r="Q11" i="39" s="1"/>
  <c r="G149" i="45"/>
  <c r="P11" i="39" s="1"/>
  <c r="G140" i="45"/>
  <c r="O11" i="39" s="1"/>
  <c r="G131" i="45"/>
  <c r="N11" i="39" s="1"/>
  <c r="G122" i="45"/>
  <c r="M11" i="39" s="1"/>
  <c r="G105" i="45"/>
  <c r="L11" i="39" s="1"/>
  <c r="A1" i="39"/>
  <c r="F1" i="11" s="1"/>
  <c r="L2" i="39"/>
  <c r="B1" i="9" s="1"/>
  <c r="B11" i="39"/>
  <c r="L3" i="39"/>
  <c r="B17" i="39"/>
  <c r="B16" i="39"/>
  <c r="B15" i="39"/>
  <c r="B14" i="39"/>
  <c r="B13" i="39"/>
  <c r="B12" i="39"/>
  <c r="G2" i="39"/>
  <c r="C2" i="39"/>
  <c r="U2" i="39"/>
  <c r="R2" i="39"/>
  <c r="O13" i="39" l="1"/>
  <c r="T13" i="39" s="1"/>
  <c r="B1" i="13"/>
  <c r="B1" i="14"/>
  <c r="C13" i="39"/>
  <c r="F1" i="45"/>
  <c r="F1" i="10"/>
  <c r="F1" i="9"/>
  <c r="B1" i="10"/>
  <c r="F1" i="13"/>
  <c r="F1" i="14"/>
  <c r="B1" i="11"/>
  <c r="B1" i="12"/>
  <c r="F1" i="12"/>
  <c r="B1" i="45"/>
  <c r="T17" i="39"/>
  <c r="T15" i="39"/>
  <c r="T14" i="39"/>
  <c r="T12" i="39"/>
  <c r="T16" i="39"/>
  <c r="F15" i="39"/>
  <c r="I18" i="39"/>
  <c r="F19" i="40" s="1"/>
  <c r="S18" i="39"/>
  <c r="F30" i="40" s="1"/>
  <c r="N18" i="39"/>
  <c r="F25" i="40" s="1"/>
  <c r="P18" i="39"/>
  <c r="F27" i="40" s="1"/>
  <c r="R18" i="39"/>
  <c r="F29" i="40" s="1"/>
  <c r="H17" i="39"/>
  <c r="H15" i="39"/>
  <c r="F16" i="39"/>
  <c r="G17" i="39"/>
  <c r="G14" i="39"/>
  <c r="F12" i="39"/>
  <c r="G16" i="39"/>
  <c r="G15" i="39"/>
  <c r="F17" i="39"/>
  <c r="J16" i="39"/>
  <c r="H14" i="39"/>
  <c r="H12" i="39"/>
  <c r="J12" i="39"/>
  <c r="H16" i="39"/>
  <c r="C12" i="39"/>
  <c r="C15" i="39"/>
  <c r="C14" i="39"/>
  <c r="J14" i="39"/>
  <c r="G12" i="39"/>
  <c r="J15" i="39"/>
  <c r="J17" i="39"/>
  <c r="G57" i="45"/>
  <c r="F11" i="39" s="1"/>
  <c r="H95" i="45"/>
  <c r="J11" i="39" s="1"/>
  <c r="F67" i="45"/>
  <c r="G11" i="39" s="1"/>
  <c r="F77" i="45"/>
  <c r="H11" i="39" s="1"/>
  <c r="I27" i="45"/>
  <c r="T11" i="39"/>
  <c r="L18" i="39"/>
  <c r="F23" i="40" s="1"/>
  <c r="G47" i="45"/>
  <c r="E11" i="39" s="1"/>
  <c r="M18" i="39"/>
  <c r="F24" i="40" s="1"/>
  <c r="Q18" i="39"/>
  <c r="F28" i="40" s="1"/>
  <c r="O18" i="39" l="1"/>
  <c r="F26" i="40" s="1"/>
  <c r="F31" i="40" s="1"/>
  <c r="F37" i="40" s="1"/>
  <c r="G42" i="40" s="1"/>
  <c r="E18" i="39"/>
  <c r="F15" i="40" s="1"/>
  <c r="K13" i="39"/>
  <c r="U13" i="39" s="1"/>
  <c r="F18" i="39"/>
  <c r="F16" i="40" s="1"/>
  <c r="H18" i="39"/>
  <c r="F18" i="40" s="1"/>
  <c r="J18" i="39"/>
  <c r="F20" i="40" s="1"/>
  <c r="G18" i="39"/>
  <c r="F17" i="40" s="1"/>
  <c r="K14" i="39"/>
  <c r="U14" i="39" s="1"/>
  <c r="K12" i="39"/>
  <c r="U12" i="39" s="1"/>
  <c r="G172" i="13"/>
  <c r="K15" i="39"/>
  <c r="U15" i="39" s="1"/>
  <c r="G172" i="11"/>
  <c r="G172" i="10"/>
  <c r="G172" i="9"/>
  <c r="C16" i="39"/>
  <c r="K16" i="39" s="1"/>
  <c r="U16" i="39" s="1"/>
  <c r="G172" i="12"/>
  <c r="C17" i="39"/>
  <c r="K17" i="39" s="1"/>
  <c r="U17" i="39" s="1"/>
  <c r="G172" i="14"/>
  <c r="G172" i="45"/>
  <c r="C11" i="39"/>
  <c r="T18" i="39" l="1"/>
  <c r="L5" i="39" s="1"/>
  <c r="L6" i="39" s="1"/>
  <c r="G34" i="40"/>
  <c r="K11" i="39"/>
  <c r="U11" i="39" s="1"/>
  <c r="C18" i="39"/>
  <c r="F13" i="40" l="1"/>
  <c r="F21" i="40" s="1"/>
  <c r="K18" i="39"/>
  <c r="U18" i="39" s="1"/>
  <c r="F39" i="40" l="1"/>
  <c r="G43" i="40" s="1"/>
  <c r="G44" i="40" s="1"/>
  <c r="G46" i="40" s="1"/>
  <c r="G33" i="40"/>
</calcChain>
</file>

<file path=xl/comments1.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2.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3.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4.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5.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6.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comments7.xml><?xml version="1.0" encoding="utf-8"?>
<comments xmlns="http://schemas.openxmlformats.org/spreadsheetml/2006/main">
  <authors>
    <author>Hildebrand</author>
  </authors>
  <commentList>
    <comment ref="C6" authorId="0" shapeId="0">
      <text>
        <r>
          <rPr>
            <b/>
            <sz val="9"/>
            <color indexed="81"/>
            <rFont val="Tahoma"/>
            <family val="2"/>
          </rPr>
          <t>Hildebrand:</t>
        </r>
        <r>
          <rPr>
            <sz val="9"/>
            <color indexed="81"/>
            <rFont val="Tahoma"/>
            <family val="2"/>
          </rPr>
          <t xml:space="preserve">
This is a code for Active, Reserve, or Civilian employee in the CG.</t>
        </r>
      </text>
    </comment>
    <comment ref="C40" authorId="0" shapeId="0">
      <text>
        <r>
          <rPr>
            <b/>
            <sz val="9"/>
            <color indexed="81"/>
            <rFont val="Tahoma"/>
            <family val="2"/>
          </rPr>
          <t>Hildebrand:</t>
        </r>
        <r>
          <rPr>
            <sz val="9"/>
            <color indexed="81"/>
            <rFont val="Tahoma"/>
            <family val="2"/>
          </rPr>
          <t xml:space="preserve">
Please include boat number when using this section.</t>
        </r>
      </text>
    </comment>
    <comment ref="B50" authorId="0" shapeId="0">
      <text>
        <r>
          <rPr>
            <b/>
            <sz val="9"/>
            <color indexed="81"/>
            <rFont val="Tahoma"/>
            <family val="2"/>
          </rPr>
          <t>Hildebrand:</t>
        </r>
        <r>
          <rPr>
            <sz val="9"/>
            <color indexed="81"/>
            <rFont val="Tahoma"/>
            <family val="2"/>
          </rPr>
          <t xml:space="preserve">
Please include name of cutter and/or hull number when using this section.</t>
        </r>
      </text>
    </comment>
    <comment ref="B60" authorId="0" shapeId="0">
      <text>
        <r>
          <rPr>
            <b/>
            <sz val="9"/>
            <color indexed="81"/>
            <rFont val="Tahoma"/>
            <family val="2"/>
          </rPr>
          <t>Hildebrand:</t>
        </r>
        <r>
          <rPr>
            <sz val="9"/>
            <color indexed="81"/>
            <rFont val="Tahoma"/>
            <family val="2"/>
          </rPr>
          <t xml:space="preserve">
Please ensure the aircraft number is provided in this section.</t>
        </r>
      </text>
    </comment>
    <comment ref="C70" authorId="0" shapeId="0">
      <text>
        <r>
          <rPr>
            <b/>
            <sz val="9"/>
            <color indexed="81"/>
            <rFont val="Tahoma"/>
            <family val="2"/>
          </rPr>
          <t>Hildebrand:</t>
        </r>
        <r>
          <rPr>
            <sz val="9"/>
            <color indexed="81"/>
            <rFont val="Tahoma"/>
            <family val="2"/>
          </rPr>
          <t xml:space="preserve">
The rate basis for all equipment is HOURS, except for eMICP and/or MCV, which is DAILY.</t>
        </r>
      </text>
    </comment>
    <comment ref="A87" authorId="0" shapeId="0">
      <text>
        <r>
          <rPr>
            <b/>
            <sz val="9"/>
            <color indexed="81"/>
            <rFont val="Tahoma"/>
            <family val="2"/>
          </rPr>
          <t>Hildebrand:</t>
        </r>
        <r>
          <rPr>
            <sz val="9"/>
            <color indexed="81"/>
            <rFont val="Tahoma"/>
            <family val="2"/>
          </rPr>
          <t xml:space="preserve">
Remember, you need two lines for each vehicle.  One for daily use and one for mileage.</t>
        </r>
      </text>
    </comment>
    <comment ref="A107" authorId="0" shapeId="0">
      <text>
        <r>
          <rPr>
            <b/>
            <sz val="9"/>
            <color indexed="81"/>
            <rFont val="Tahoma"/>
            <family val="2"/>
          </rPr>
          <t>Hildebrand:</t>
        </r>
        <r>
          <rPr>
            <sz val="9"/>
            <color indexed="81"/>
            <rFont val="Tahoma"/>
            <family val="2"/>
          </rPr>
          <t xml:space="preserve">
Traveler is required to provide a TVS upon his/her return to home unit.  No exceptions!</t>
        </r>
      </text>
    </comment>
    <comment ref="G107" authorId="0" shapeId="0">
      <text>
        <r>
          <rPr>
            <b/>
            <sz val="9"/>
            <color indexed="81"/>
            <rFont val="Tahoma"/>
            <family val="2"/>
          </rPr>
          <t>Hildebrand:</t>
        </r>
        <r>
          <rPr>
            <sz val="9"/>
            <color indexed="81"/>
            <rFont val="Tahoma"/>
            <family val="2"/>
          </rPr>
          <t xml:space="preserve">
Obligated amount is all that is needed here.  At some point when TVS is received, adjust amount.</t>
        </r>
      </text>
    </comment>
  </commentList>
</comments>
</file>

<file path=xl/sharedStrings.xml><?xml version="1.0" encoding="utf-8"?>
<sst xmlns="http://schemas.openxmlformats.org/spreadsheetml/2006/main" count="4312" uniqueCount="350">
  <si>
    <t>Equipment</t>
  </si>
  <si>
    <t>Grade</t>
  </si>
  <si>
    <t>Total</t>
  </si>
  <si>
    <t>FPN:</t>
  </si>
  <si>
    <t>Pay</t>
  </si>
  <si>
    <t>Standard</t>
  </si>
  <si>
    <t>Duty</t>
  </si>
  <si>
    <t>Hours</t>
  </si>
  <si>
    <t>Rate</t>
  </si>
  <si>
    <t>Total Costs</t>
  </si>
  <si>
    <t>Unit</t>
  </si>
  <si>
    <t>E-2</t>
  </si>
  <si>
    <t>E-4</t>
  </si>
  <si>
    <t>GS-13</t>
  </si>
  <si>
    <t>E-6</t>
  </si>
  <si>
    <t>Coast Guard Personnel Costs</t>
  </si>
  <si>
    <t>#</t>
  </si>
  <si>
    <t>Cost</t>
  </si>
  <si>
    <t>Basis</t>
  </si>
  <si>
    <t>Per-Day</t>
  </si>
  <si>
    <t>Coast Guard Equipment Costs</t>
  </si>
  <si>
    <t>DCN</t>
  </si>
  <si>
    <t>Amount</t>
  </si>
  <si>
    <t>Travel Order Number</t>
  </si>
  <si>
    <t>Issued by</t>
  </si>
  <si>
    <t>Liq Amount</t>
  </si>
  <si>
    <t>Contractors</t>
  </si>
  <si>
    <t>EXPENDITURE_TYPE</t>
  </si>
  <si>
    <t>RATE</t>
  </si>
  <si>
    <t>HOURS</t>
  </si>
  <si>
    <t>E-1</t>
  </si>
  <si>
    <t>MILES</t>
  </si>
  <si>
    <t>E-3</t>
  </si>
  <si>
    <t>E-5</t>
  </si>
  <si>
    <t>E-7</t>
  </si>
  <si>
    <t>E-8</t>
  </si>
  <si>
    <t>E-9</t>
  </si>
  <si>
    <t>GS-10</t>
  </si>
  <si>
    <t>GS-11</t>
  </si>
  <si>
    <t>GS-12</t>
  </si>
  <si>
    <t>GS-14</t>
  </si>
  <si>
    <t>GS-15</t>
  </si>
  <si>
    <t>GS-3</t>
  </si>
  <si>
    <t>GS-4</t>
  </si>
  <si>
    <t>GS-5</t>
  </si>
  <si>
    <t>GS-6</t>
  </si>
  <si>
    <t>GS-7</t>
  </si>
  <si>
    <t>GS-8</t>
  </si>
  <si>
    <t>GS-9</t>
  </si>
  <si>
    <t>DAYS</t>
  </si>
  <si>
    <t>Total Daily Cost</t>
  </si>
  <si>
    <t>Name:</t>
  </si>
  <si>
    <t>Date:</t>
  </si>
  <si>
    <t>Name</t>
  </si>
  <si>
    <t>Coast Guard Aircraft Costs</t>
  </si>
  <si>
    <t>USCG Aircraft</t>
  </si>
  <si>
    <t>USCG Equipment</t>
  </si>
  <si>
    <t>USCG Vehicles</t>
  </si>
  <si>
    <t>Coast Guard Vehicle Costs</t>
  </si>
  <si>
    <t>Ceiling:</t>
  </si>
  <si>
    <t>Balance:</t>
  </si>
  <si>
    <t>DATE</t>
  </si>
  <si>
    <t>Daily</t>
  </si>
  <si>
    <t>Personnel</t>
  </si>
  <si>
    <t>Travel Cost</t>
  </si>
  <si>
    <t>Totals</t>
  </si>
  <si>
    <t>Printed:</t>
  </si>
  <si>
    <t>Aircraft</t>
  </si>
  <si>
    <t>CADET</t>
  </si>
  <si>
    <t>W-4</t>
  </si>
  <si>
    <t>W-3</t>
  </si>
  <si>
    <t>W-2</t>
  </si>
  <si>
    <t>E-10</t>
  </si>
  <si>
    <t>WG-02</t>
  </si>
  <si>
    <t>WG-03</t>
  </si>
  <si>
    <t>WG-04</t>
  </si>
  <si>
    <t>WG-05</t>
  </si>
  <si>
    <t>WG-06</t>
  </si>
  <si>
    <t>WG-07</t>
  </si>
  <si>
    <t>WG-08</t>
  </si>
  <si>
    <t>WG-09</t>
  </si>
  <si>
    <t>WG-10</t>
  </si>
  <si>
    <t>WG-11</t>
  </si>
  <si>
    <t>WG-12</t>
  </si>
  <si>
    <t>CCN-150 Pump</t>
  </si>
  <si>
    <t>WG-13</t>
  </si>
  <si>
    <t>WG-14</t>
  </si>
  <si>
    <t>WG-15</t>
  </si>
  <si>
    <t>Fast Sweep Boom</t>
  </si>
  <si>
    <t>High Speed Skimmer</t>
  </si>
  <si>
    <t>Small Pump System</t>
  </si>
  <si>
    <t>Vehicle</t>
  </si>
  <si>
    <t xml:space="preserve">  GSA#</t>
  </si>
  <si>
    <t>Contractor(s)</t>
  </si>
  <si>
    <t xml:space="preserve">This-Period: </t>
  </si>
  <si>
    <t xml:space="preserve">Prev-Period: </t>
  </si>
  <si>
    <t>This period</t>
  </si>
  <si>
    <t>Thru</t>
  </si>
  <si>
    <t>USCG</t>
  </si>
  <si>
    <t>Purchases</t>
  </si>
  <si>
    <t>TOTAL</t>
  </si>
  <si>
    <t>Total Coast Guard Personnel Costs</t>
  </si>
  <si>
    <t>Total Coast Guard Equipment Costs</t>
  </si>
  <si>
    <t>FPN Ceiling</t>
  </si>
  <si>
    <t>Total Coast Guard Vehicles Costs</t>
  </si>
  <si>
    <t>Total Coast Guard Aircraft Costs</t>
  </si>
  <si>
    <t xml:space="preserve">  to </t>
  </si>
  <si>
    <t>Day 1</t>
  </si>
  <si>
    <t>Day 2</t>
  </si>
  <si>
    <t>Day 3</t>
  </si>
  <si>
    <t>Day 4</t>
  </si>
  <si>
    <t>DAY</t>
  </si>
  <si>
    <t>Day 5</t>
  </si>
  <si>
    <t>Day 6</t>
  </si>
  <si>
    <t>Day 7</t>
  </si>
  <si>
    <t xml:space="preserve">USCG Travel/Name </t>
  </si>
  <si>
    <t>Coast Guard Purchases</t>
  </si>
  <si>
    <t xml:space="preserve">Coast Guard Travel </t>
  </si>
  <si>
    <t>DAILY BURN RATE:</t>
  </si>
  <si>
    <t>Current Period:</t>
  </si>
  <si>
    <t>Daily Summary</t>
  </si>
  <si>
    <t>Total Days  (Obligation(s) are based on)</t>
  </si>
  <si>
    <t xml:space="preserve">ESTIMATED TOTAL PROJECT </t>
  </si>
  <si>
    <t>Boats/Cutters:</t>
  </si>
  <si>
    <t>Personnel:</t>
  </si>
  <si>
    <t>Aircraft:</t>
  </si>
  <si>
    <t>Equipment:</t>
  </si>
  <si>
    <t>Vehicles:</t>
  </si>
  <si>
    <r>
      <t xml:space="preserve">CAUTION:  </t>
    </r>
    <r>
      <rPr>
        <b/>
        <u/>
        <sz val="10"/>
        <rFont val="Helv"/>
      </rPr>
      <t>DO NOT DELETE</t>
    </r>
    <r>
      <rPr>
        <b/>
        <sz val="10"/>
        <rFont val="Helv"/>
      </rPr>
      <t xml:space="preserve"> THE FOLLOWING ITEMS.  THESE ITEMS ARE PART OF THE FORMULA.</t>
    </r>
  </si>
  <si>
    <t>AUTOMATED 5136 COST DOC SERIES</t>
  </si>
  <si>
    <t>MICROSOFT EXCEL BASED</t>
  </si>
  <si>
    <t xml:space="preserve">USER GUIDANCE </t>
  </si>
  <si>
    <t>Deutz Prime Mover</t>
  </si>
  <si>
    <t>Total Coast Guard Direct Costs:</t>
  </si>
  <si>
    <t>Total Coast Guard Indirect Costs:</t>
  </si>
  <si>
    <t>Aircraft-HC130H/J</t>
  </si>
  <si>
    <t>Voss System Trailer</t>
  </si>
  <si>
    <t>500 ft Foam Boom</t>
  </si>
  <si>
    <t>Boom Mooring System</t>
  </si>
  <si>
    <t>Storage Seaslugs (12,000 gal)</t>
  </si>
  <si>
    <t>All Terrain Vehicle (ATV)</t>
  </si>
  <si>
    <t>Indirect Costs</t>
  </si>
  <si>
    <t>Direct Costs</t>
  </si>
  <si>
    <t>Total Coast Guard Direct Costs (Obligations):</t>
  </si>
  <si>
    <t>Ceiling Remaining (Not Obligated)</t>
  </si>
  <si>
    <t>Total Costs (To Date)(Direct &amp; Indirect)</t>
  </si>
  <si>
    <t>Daily Burn Rate (Direct Costs Only - For NPFC)</t>
  </si>
  <si>
    <t>Total Days Coast Guard Has Been Involved:</t>
  </si>
  <si>
    <t>Expected Duration of Spill</t>
  </si>
  <si>
    <t>Cutters-WHEC 378</t>
  </si>
  <si>
    <t>Cutters-WMEC 282</t>
  </si>
  <si>
    <t>Cutters-WMEC 270</t>
  </si>
  <si>
    <t>Cutters-WLBB 240</t>
  </si>
  <si>
    <t>Cutters-WLB 225</t>
  </si>
  <si>
    <t>Cutters-WMEC 210</t>
  </si>
  <si>
    <t>Cutters-WLM 175</t>
  </si>
  <si>
    <t>Cutters-WLIC 160</t>
  </si>
  <si>
    <t>Cutters-WTGB 140</t>
  </si>
  <si>
    <t>Cutters-WPB 110</t>
  </si>
  <si>
    <t>Cutters-WLI 100</t>
  </si>
  <si>
    <t>Cutters-WLIC 100</t>
  </si>
  <si>
    <t>Cutters- WPB 87</t>
  </si>
  <si>
    <t>Cutters- WLIC 75</t>
  </si>
  <si>
    <t>Cutters-WLR 75</t>
  </si>
  <si>
    <t>Cutters-WLI 65</t>
  </si>
  <si>
    <t>Cutters-WLR 65</t>
  </si>
  <si>
    <t>Cutters-WYTL 65</t>
  </si>
  <si>
    <t>(Name)</t>
  </si>
  <si>
    <t>Sector</t>
  </si>
  <si>
    <t>ICS Position</t>
  </si>
  <si>
    <t>Storage Seaslugs (25,000 gal)</t>
  </si>
  <si>
    <t>O-7</t>
  </si>
  <si>
    <t>O-8</t>
  </si>
  <si>
    <t>O-9</t>
  </si>
  <si>
    <t>O-10</t>
  </si>
  <si>
    <t>SES</t>
  </si>
  <si>
    <t>Miles</t>
  </si>
  <si>
    <t>USCG Boats</t>
  </si>
  <si>
    <t>USCG Cutters</t>
  </si>
  <si>
    <t>Coast Guard Boats Costs</t>
  </si>
  <si>
    <t>Coast Guard Cutter Costs</t>
  </si>
  <si>
    <t>MIPR</t>
  </si>
  <si>
    <t>PRFA</t>
  </si>
  <si>
    <t>GTR Costs</t>
  </si>
  <si>
    <t>Cutters</t>
  </si>
  <si>
    <t>Boats</t>
  </si>
  <si>
    <t>Total Coast Guard Cutter Costs</t>
  </si>
  <si>
    <t>O-2</t>
  </si>
  <si>
    <t>O-3</t>
  </si>
  <si>
    <t>O-4</t>
  </si>
  <si>
    <t>O-5</t>
  </si>
  <si>
    <t>O-6</t>
  </si>
  <si>
    <t>O-1</t>
  </si>
  <si>
    <t>Checked ALMIS</t>
  </si>
  <si>
    <t>Boat #</t>
  </si>
  <si>
    <t>(Yes or No)</t>
  </si>
  <si>
    <t>Hull # or Name</t>
  </si>
  <si>
    <t>A/C No. #</t>
  </si>
  <si>
    <t>Units</t>
  </si>
  <si>
    <t>Vehicles</t>
  </si>
  <si>
    <t>USCG Purchase</t>
  </si>
  <si>
    <t>Name of Traveler</t>
  </si>
  <si>
    <t>GTR Number</t>
  </si>
  <si>
    <t>Total GTR Costs</t>
  </si>
  <si>
    <t>Name of Traveler - Reserve Salary Costs (Doc Type 71 &amp; 72)</t>
  </si>
  <si>
    <t>Total Doc Type 71 &amp; 72</t>
  </si>
  <si>
    <t>Total Doc Type 27</t>
  </si>
  <si>
    <t>PRFA - Agency Name</t>
  </si>
  <si>
    <t>Total PRFA Costs</t>
  </si>
  <si>
    <t>MIPR - Agency Name</t>
  </si>
  <si>
    <t>Total MIPR Costs</t>
  </si>
  <si>
    <t>DCN (Not BOA Contract Number)</t>
  </si>
  <si>
    <t>Total Contractor Costs</t>
  </si>
  <si>
    <t>Auxiliary Costs</t>
  </si>
  <si>
    <t>USCG Reserve</t>
  </si>
  <si>
    <t>Pay (71 &amp; 72)</t>
  </si>
  <si>
    <r>
      <t xml:space="preserve">Total Coast Guard Purchases </t>
    </r>
    <r>
      <rPr>
        <b/>
        <sz val="10"/>
        <rFont val="Helv"/>
      </rPr>
      <t>(Doc Types 23 &amp; 32)</t>
    </r>
  </si>
  <si>
    <r>
      <t xml:space="preserve">Total Coast Guard Travel Orders </t>
    </r>
    <r>
      <rPr>
        <b/>
        <sz val="10"/>
        <rFont val="Helv"/>
      </rPr>
      <t>(Doc Types 11 &amp; 13)</t>
    </r>
  </si>
  <si>
    <r>
      <t xml:space="preserve">Total Coast Guard GTR Costs </t>
    </r>
    <r>
      <rPr>
        <b/>
        <sz val="10"/>
        <rFont val="Helv"/>
      </rPr>
      <t>(Doc Type 14)</t>
    </r>
  </si>
  <si>
    <r>
      <t xml:space="preserve">Total Coast Guard Reserve Salary Costs </t>
    </r>
    <r>
      <rPr>
        <b/>
        <sz val="10"/>
        <rFont val="Helv"/>
      </rPr>
      <t>(Doc Types 71 &amp; 72)</t>
    </r>
  </si>
  <si>
    <r>
      <t xml:space="preserve">Total Coast Guard Auxiliary Costs </t>
    </r>
    <r>
      <rPr>
        <b/>
        <sz val="10"/>
        <rFont val="Helv"/>
      </rPr>
      <t>(Doc Type 27)</t>
    </r>
  </si>
  <si>
    <r>
      <t xml:space="preserve">Total Coast Guard PRFA Costs </t>
    </r>
    <r>
      <rPr>
        <b/>
        <sz val="10"/>
        <rFont val="Helv"/>
      </rPr>
      <t>(Doc Type 34)</t>
    </r>
  </si>
  <si>
    <r>
      <t xml:space="preserve">Total Coast Guard MIPR Costs </t>
    </r>
    <r>
      <rPr>
        <b/>
        <sz val="10"/>
        <rFont val="Helv"/>
      </rPr>
      <t>(Doc Type 28)</t>
    </r>
  </si>
  <si>
    <r>
      <t xml:space="preserve">Total Coast Guard Contractor Costs </t>
    </r>
    <r>
      <rPr>
        <b/>
        <sz val="10"/>
        <rFont val="Helv"/>
      </rPr>
      <t>(Doc Type 24)</t>
    </r>
  </si>
  <si>
    <t>Name of Auxiliarist w/Patrol Orders (DocType 27)</t>
  </si>
  <si>
    <t>Name of Auxiliarist w/ Patrol Orders (DocType 27)</t>
  </si>
  <si>
    <t>MSL Costs</t>
  </si>
  <si>
    <t>USCG Marine Safety Lab (MSL)</t>
  </si>
  <si>
    <t>Report Number</t>
  </si>
  <si>
    <t>Issue Date</t>
  </si>
  <si>
    <t>Lab Cost</t>
  </si>
  <si>
    <t>Lab Analysis</t>
  </si>
  <si>
    <t>Coast Guard MSL Cost</t>
  </si>
  <si>
    <t>Total Coast Guard Marine Safety Lab Costs</t>
  </si>
  <si>
    <t>Daily Burn Rate (Indirect Costs Only - For NPFC)</t>
  </si>
  <si>
    <t>Daily Burn Rate (All Costs Factored Into Equation - For Everyone's Use):</t>
  </si>
  <si>
    <t>(Daily Burn All Costs)X(Expected Duration of Spill)+(Previous Cost)</t>
  </si>
  <si>
    <t>A,R,C</t>
  </si>
  <si>
    <t>AL-00</t>
  </si>
  <si>
    <t>AD-00</t>
  </si>
  <si>
    <t>AreaRAE</t>
  </si>
  <si>
    <t>DataRAM</t>
  </si>
  <si>
    <t>DESMI 250 Skimmer and Control Std</t>
  </si>
  <si>
    <t>Flourometers</t>
  </si>
  <si>
    <t>Generic 6.5 KW</t>
  </si>
  <si>
    <t>Genpro 10.5</t>
  </si>
  <si>
    <t>Hazmat Response Trailer (HMRT)</t>
  </si>
  <si>
    <t>Hystar Prime Mover</t>
  </si>
  <si>
    <t>Honda 4.5 KW</t>
  </si>
  <si>
    <t>Homda 5.5 KW</t>
  </si>
  <si>
    <t>Honda EX 1000 1.0 KW</t>
  </si>
  <si>
    <t>Honda EB 11000 10.5 KW</t>
  </si>
  <si>
    <t>Inflatable Boom (5 reels) w/Trailer</t>
  </si>
  <si>
    <t>Ingersol-Rand</t>
  </si>
  <si>
    <t>Large Pump System w.Trailer</t>
  </si>
  <si>
    <t>MultiRAE</t>
  </si>
  <si>
    <t>Non-submersible Pumps</t>
  </si>
  <si>
    <t>UltraRAE 3000</t>
  </si>
  <si>
    <t>Viscuous Oil Pumping System</t>
  </si>
  <si>
    <t>500 ft Fioam Boom, 3 Boxes, w/Trailer</t>
  </si>
  <si>
    <t>42 ft Trailer</t>
  </si>
  <si>
    <t>48 ft Trailer</t>
  </si>
  <si>
    <t>48 Inch Inflatable Boom (650 ft/1 reel)</t>
  </si>
  <si>
    <t>Aircraft-C37 LRRCA</t>
  </si>
  <si>
    <t>Aircraft-H60</t>
  </si>
  <si>
    <t>Aircraft-H65</t>
  </si>
  <si>
    <t>Mobile Comms Vehicle (MCV)</t>
  </si>
  <si>
    <t>Aircraft C144 CASA</t>
  </si>
  <si>
    <t>Cutters-Healy 420</t>
  </si>
  <si>
    <t>Cutters-WPC 154</t>
  </si>
  <si>
    <t>Cutters-WAGB</t>
  </si>
  <si>
    <t>Cutters-WMSL 418</t>
  </si>
  <si>
    <t>Enhanced MICP (CAMSLANT)</t>
  </si>
  <si>
    <t>Command and Control Trailer (C2 Trailer)(NSF Surrey)</t>
  </si>
  <si>
    <t>T/S Kevin McCormack</t>
  </si>
  <si>
    <t>SPII DOCUMENT - ADHERE TO PROTECTION STANDARDS!</t>
  </si>
  <si>
    <t>Passenger-Sedan Midsize (Code 1100)</t>
  </si>
  <si>
    <t>Passenger-Sedan Midsize (Daily) (Code 1100)</t>
  </si>
  <si>
    <t>Passenger-Compact (Code 1200)</t>
  </si>
  <si>
    <t>Passenger-Compact (Daily) (Code 1200)</t>
  </si>
  <si>
    <t>Passenger-Subcompact (Code 1300)</t>
  </si>
  <si>
    <t>Passenger-Subcompact (Daily) (Code 1300)</t>
  </si>
  <si>
    <t>Passenger-Large (Code 1426)</t>
  </si>
  <si>
    <t>Passenger-Large (Daily) (Code 1426)</t>
  </si>
  <si>
    <t>3.  It is highly recommended that everyone read Chapter 4 of the new NPFC TOPS - Incident and Cost Documentation Procedures for FPN/CPN/DPN to ensure you are familiar with entries in the latest version of the Excel 5136 Workbook.</t>
  </si>
  <si>
    <t>PROJECT SUMMARY</t>
  </si>
  <si>
    <t>FOSC/FOSCR Signature:</t>
  </si>
  <si>
    <t>SUV (4x4), 4-door 4-wheel drive (Code 6375)</t>
  </si>
  <si>
    <t>SUV (4x4), 4-door 4-wheel drive (Daily) (Code 6375)</t>
  </si>
  <si>
    <t>Standard Pickup, Regular 4-wheel drive (Code 6350)</t>
  </si>
  <si>
    <t>Standard Pickup, Regular 4-wheel drive (Daily) (Code 6350)</t>
  </si>
  <si>
    <t>Standard Pickup, Extended 4-wheel drive (Code 6351)</t>
  </si>
  <si>
    <t>Standard Pickup, Extended 4-wheel drive (Daily) (Code 6351)</t>
  </si>
  <si>
    <t>Standard Pickup, Extended 2-wheel drive (Daily) (Code 4251)</t>
  </si>
  <si>
    <t>Standard Pickup, Extended 2-wheel drive (Code 4251)</t>
  </si>
  <si>
    <t>Standard Pickup, Regular 2-wheel drive (Code 4250)</t>
  </si>
  <si>
    <t>Standard Pickup, Regular 2-wheel drive (Daily) (Code 4250)</t>
  </si>
  <si>
    <t>Compact Pickup, Regular Cab 2-wheel drive (4x2)(Code 4122)</t>
  </si>
  <si>
    <t>Compact Pickup, Regular Cab 2-wheel drive (4x2)(Daily)(Code 4122)</t>
  </si>
  <si>
    <t>Compact Pickup, Crew Cab 4-wheel drive (Code 6122)</t>
  </si>
  <si>
    <t>Compact Pickup, Crew Cab 4-wheel drive (Daily) (code 6122)</t>
  </si>
  <si>
    <t>SUV, Crossover - 4 door 2-wheel drive (4182)</t>
  </si>
  <si>
    <t>SUV, Crossover - 4 door 2-wheel drive (Daily)  (4182)</t>
  </si>
  <si>
    <t>SUV (4x2), 4-door, 2-wheel drive  (Code 4194)</t>
  </si>
  <si>
    <t>SUV (4x2), 4-door, 2-wheel drive (Daily) (Code 4194)</t>
  </si>
  <si>
    <t>Van, Cargo 2-wheel drive (Code 4310)</t>
  </si>
  <si>
    <t>Van, Cargo 2-wheel drive (Daily) (Code 4310)</t>
  </si>
  <si>
    <t>SUV (4x4), Compact 4-wheel drive (Code 6170)</t>
  </si>
  <si>
    <t>SUV (4x4), Compact 4-wheel drive (Daily) (Code 6170)</t>
  </si>
  <si>
    <t>Van, Passenger 2-wheel drive (Code 4315)</t>
  </si>
  <si>
    <t>Van, Passenger 2-wheel drive (Daily) (code 4315)</t>
  </si>
  <si>
    <t>49' Stern Loading Buoy Boat</t>
  </si>
  <si>
    <t>ATON (ANB)</t>
  </si>
  <si>
    <t>ATON Boat - Small (AB-S)</t>
  </si>
  <si>
    <t>Motor Lifeboat (MLB)</t>
  </si>
  <si>
    <t>Response Boat, Medium (RBM)</t>
  </si>
  <si>
    <t>Response Boat, Small (RBS)</t>
  </si>
  <si>
    <t>Response Boat, Small (II)</t>
  </si>
  <si>
    <t>Skiff</t>
  </si>
  <si>
    <t>Special Purpose Craft (LE)</t>
  </si>
  <si>
    <t>Special Purpose Craft (Airboat)</t>
  </si>
  <si>
    <t>Special Purpose Craft (Heavy WX)</t>
  </si>
  <si>
    <t>Special Purpose Craft (Shallow Water)</t>
  </si>
  <si>
    <t>Special Purpose Craft (Trng Boat)</t>
  </si>
  <si>
    <t>Special Purpose Craft (Nearshore Lifeboat)</t>
  </si>
  <si>
    <t>Trailerable ATON Boat</t>
  </si>
  <si>
    <t>Transportable Port Security Boat</t>
  </si>
  <si>
    <t>Utility Boat, Medium (UTM)</t>
  </si>
  <si>
    <t>Updated on:</t>
  </si>
  <si>
    <t>Level A Trailer - Basic Incident Command Post (BICP)</t>
  </si>
  <si>
    <t>(R.N.H., NPFC @202-795-6081 or cell @540-642-3795)</t>
  </si>
  <si>
    <t>S19001</t>
  </si>
  <si>
    <r>
      <t xml:space="preserve">1,  This workbook was designed as an electronic </t>
    </r>
    <r>
      <rPr>
        <u/>
        <sz val="10"/>
        <rFont val="Helv"/>
      </rPr>
      <t>substitute</t>
    </r>
    <r>
      <rPr>
        <sz val="10"/>
        <rFont val="Helv"/>
      </rPr>
      <t xml:space="preserve"> for the CG-5136 Daily (Paper) Forms (which are no longer being provided by the National Pollution Funds Center (NPFC).   The only paper version remaining is the CG-5136 E-1 through E-5, which are used by BOA/Non-BOA Contractors hired by the FOSC.  Using this workbook allows an FOSCR to track and report costs expended daily as well as summarizing costs for a given period or the duration of the incident.  </t>
    </r>
  </si>
  <si>
    <t xml:space="preserve">2,  Both workbooks (7 and 31 day)  were created in Microsoft EXCEL, the Large Spill tracks costs for up to and including a 31 day period, the Small spill tracks costs up to and including a 7 day period.  It is recommended that users have a basic understanding of excel and cost documentation requirements of NPFC. </t>
  </si>
  <si>
    <t>Auxiliarist</t>
  </si>
  <si>
    <t>CG</t>
  </si>
  <si>
    <t>EMPLID</t>
  </si>
  <si>
    <t>Coast Guard Civilian Overtime</t>
  </si>
  <si>
    <t>C</t>
  </si>
  <si>
    <t>Civilian Overtime Hours</t>
  </si>
  <si>
    <t>Civilian Overtime</t>
  </si>
  <si>
    <t>Total Coast Guard Boats Costs Only</t>
  </si>
  <si>
    <t>DIP 160 Pump</t>
  </si>
  <si>
    <t>DIP 250 Pump</t>
  </si>
  <si>
    <t>DIP 600</t>
  </si>
  <si>
    <t>Costs</t>
  </si>
  <si>
    <t>Total Coast Guard Civilian Overtime Costs Only (b/u for CG-4358's)</t>
  </si>
  <si>
    <t>4.  EMPLIDs ARE STILL REQUIRED ON ALL WORKBOOKS.</t>
  </si>
  <si>
    <t xml:space="preserve">Updated IAW COMDTINST 73101.T - November 2018 </t>
  </si>
  <si>
    <t>Note:  COMDT CG-833 has promulgated an update to the Standard Rates Instruction 7310.1 (series), signed November 29, 2018.  The effective date of this instruction corresponds to the update of this workbook, which is 30 days from the signature date.  So this workbook and instruction guiding it, are effective on 29 December 2018.  On October 1st 2018, FY19 Vehicle Rates were added to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</si>
</sst>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8" formatCode="&quot;$&quot;#,##0.00_);[Red]\(&quot;$&quot;#,##0.00\)"/>
    <numFmt numFmtId="164" formatCode="&quot;$&quot;#,##0.00"/>
    <numFmt numFmtId="165" formatCode="mm/dd/yy"/>
    <numFmt numFmtId="166" formatCode="&quot;$&quot;#,##0.000"/>
    <numFmt numFmtId="167" formatCode="&quot;$&quot;#,##0.000_);\(&quot;$&quot;#,##0.000\)"/>
    <numFmt numFmtId="168" formatCode="[$-409]d\-mmm\-yy;@"/>
  </numFmts>
  <fonts count="19">
    <font>
      <sz val="10"/>
      <name val="Helv"/>
    </font>
    <font>
      <b/>
      <sz val="10"/>
      <name val="Helv"/>
    </font>
    <font>
      <sz val="10"/>
      <name val="Helv"/>
    </font>
    <font>
      <u/>
      <sz val="10"/>
      <name val="Helv"/>
    </font>
    <font>
      <b/>
      <sz val="18"/>
      <name val="Helv"/>
    </font>
    <font>
      <i/>
      <sz val="8"/>
      <name val="Arial"/>
      <family val="2"/>
    </font>
    <font>
      <b/>
      <u/>
      <sz val="10"/>
      <name val="Helv"/>
    </font>
    <font>
      <sz val="8"/>
      <name val="Helv"/>
    </font>
    <font>
      <b/>
      <sz val="8"/>
      <name val="Helv"/>
    </font>
    <font>
      <sz val="8"/>
      <name val="Geneva"/>
    </font>
    <font>
      <b/>
      <sz val="8"/>
      <name val="Geneva"/>
    </font>
    <font>
      <b/>
      <sz val="10"/>
      <color indexed="10"/>
      <name val="Helv"/>
    </font>
    <font>
      <b/>
      <sz val="7"/>
      <name val="Helv"/>
    </font>
    <font>
      <sz val="10"/>
      <color indexed="10"/>
      <name val="Helv"/>
    </font>
    <font>
      <sz val="9"/>
      <color indexed="81"/>
      <name val="Tahoma"/>
      <family val="2"/>
    </font>
    <font>
      <b/>
      <sz val="9"/>
      <color indexed="81"/>
      <name val="Tahoma"/>
      <family val="2"/>
    </font>
    <font>
      <b/>
      <sz val="20"/>
      <name val="Helv"/>
    </font>
    <font>
      <sz val="10"/>
      <color rgb="FFFF0000"/>
      <name val="Helv"/>
    </font>
    <font>
      <b/>
      <sz val="14"/>
      <color indexed="10"/>
      <name val="Helv"/>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mediumGray"/>
    </fill>
    <fill>
      <patternFill patternType="solid">
        <fgColor indexed="44"/>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s>
  <borders count="7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4" fontId="2" fillId="0" borderId="0" applyFont="0" applyFill="0" applyBorder="0" applyAlignment="0" applyProtection="0"/>
  </cellStyleXfs>
  <cellXfs count="460">
    <xf numFmtId="0" fontId="0" fillId="0" borderId="0" xfId="0"/>
    <xf numFmtId="0" fontId="0" fillId="0" borderId="0" xfId="0" applyProtection="1">
      <protection locked="0"/>
    </xf>
    <xf numFmtId="15" fontId="0" fillId="0" borderId="0" xfId="0" applyNumberFormat="1" applyProtection="1">
      <protection locked="0"/>
    </xf>
    <xf numFmtId="7" fontId="0" fillId="0" borderId="0" xfId="0" applyNumberFormat="1" applyProtection="1">
      <protection locked="0"/>
    </xf>
    <xf numFmtId="2" fontId="0" fillId="0" borderId="0" xfId="0" applyNumberFormat="1" applyProtection="1">
      <protection locked="0"/>
    </xf>
    <xf numFmtId="0" fontId="0" fillId="0" borderId="0" xfId="0" applyProtection="1"/>
    <xf numFmtId="15" fontId="0" fillId="0" borderId="0" xfId="0" applyNumberFormat="1" applyBorder="1" applyAlignment="1" applyProtection="1">
      <alignment horizontal="left"/>
    </xf>
    <xf numFmtId="15" fontId="0" fillId="0" borderId="0" xfId="0" applyNumberFormat="1" applyProtection="1"/>
    <xf numFmtId="7" fontId="0" fillId="0" borderId="0" xfId="0" applyNumberFormat="1" applyProtection="1"/>
    <xf numFmtId="0" fontId="0" fillId="0" borderId="0" xfId="0" applyAlignment="1">
      <alignment horizontal="center"/>
    </xf>
    <xf numFmtId="0" fontId="2" fillId="0" borderId="0" xfId="0" applyFont="1" applyBorder="1" applyAlignment="1" applyProtection="1"/>
    <xf numFmtId="0" fontId="0" fillId="0" borderId="0" xfId="0" applyBorder="1" applyAlignment="1" applyProtection="1"/>
    <xf numFmtId="7" fontId="0" fillId="0" borderId="0" xfId="0" applyNumberFormat="1" applyBorder="1" applyAlignment="1" applyProtection="1"/>
    <xf numFmtId="0" fontId="0" fillId="0" borderId="0" xfId="0" applyAlignment="1">
      <alignment horizontal="right"/>
    </xf>
    <xf numFmtId="0" fontId="3" fillId="0" borderId="1" xfId="0" applyFont="1" applyBorder="1" applyProtection="1"/>
    <xf numFmtId="0" fontId="0" fillId="0" borderId="0" xfId="0" applyAlignment="1">
      <alignment horizontal="left"/>
    </xf>
    <xf numFmtId="0" fontId="1" fillId="0" borderId="0" xfId="0" applyFont="1"/>
    <xf numFmtId="0" fontId="4" fillId="0" borderId="0" xfId="0" applyFont="1"/>
    <xf numFmtId="0" fontId="0" fillId="0" borderId="0" xfId="0" applyBorder="1" applyAlignment="1">
      <alignment wrapText="1"/>
    </xf>
    <xf numFmtId="0" fontId="0" fillId="0" borderId="0" xfId="0" applyAlignment="1">
      <alignment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7" fillId="0" borderId="0" xfId="0" applyFont="1"/>
    <xf numFmtId="0" fontId="7" fillId="0" borderId="0" xfId="0" applyFont="1" applyProtection="1"/>
    <xf numFmtId="0" fontId="7" fillId="0" borderId="0" xfId="0" applyFont="1" applyProtection="1">
      <protection locked="0"/>
    </xf>
    <xf numFmtId="0" fontId="7" fillId="0" borderId="0" xfId="0" applyFont="1" applyAlignment="1">
      <alignment horizontal="center"/>
    </xf>
    <xf numFmtId="164" fontId="7" fillId="0" borderId="0" xfId="0" applyNumberFormat="1" applyFont="1" applyAlignment="1">
      <alignment horizontal="right"/>
    </xf>
    <xf numFmtId="164" fontId="7" fillId="0" borderId="0" xfId="0" applyNumberFormat="1" applyFont="1" applyAlignment="1" applyProtection="1">
      <alignment horizontal="right"/>
      <protection locked="0"/>
    </xf>
    <xf numFmtId="164" fontId="7" fillId="0" borderId="0" xfId="0" applyNumberFormat="1" applyFont="1"/>
    <xf numFmtId="164" fontId="7" fillId="0" borderId="0" xfId="0" applyNumberFormat="1" applyFont="1" applyProtection="1">
      <protection locked="0"/>
    </xf>
    <xf numFmtId="2" fontId="7" fillId="0" borderId="0" xfId="0" applyNumberFormat="1" applyFont="1" applyAlignment="1">
      <alignment horizontal="center"/>
    </xf>
    <xf numFmtId="164" fontId="7" fillId="0" borderId="0" xfId="0" applyNumberFormat="1" applyFont="1" applyAlignment="1" applyProtection="1">
      <alignment horizontal="right"/>
    </xf>
    <xf numFmtId="0" fontId="7" fillId="0" borderId="0" xfId="0" applyFont="1" applyAlignment="1" applyProtection="1">
      <alignment horizontal="center"/>
      <protection locked="0"/>
    </xf>
    <xf numFmtId="0" fontId="8" fillId="6" borderId="8" xfId="0" applyFont="1" applyFill="1" applyBorder="1" applyAlignment="1">
      <alignment horizontal="left"/>
    </xf>
    <xf numFmtId="4" fontId="9" fillId="0" borderId="9" xfId="0" applyNumberFormat="1" applyFont="1" applyBorder="1" applyAlignment="1" applyProtection="1">
      <alignment horizontal="centerContinuous"/>
      <protection hidden="1"/>
    </xf>
    <xf numFmtId="0" fontId="7" fillId="0" borderId="9" xfId="0" applyFont="1" applyBorder="1"/>
    <xf numFmtId="4" fontId="10" fillId="0" borderId="9" xfId="0" applyNumberFormat="1" applyFont="1" applyBorder="1" applyAlignment="1" applyProtection="1">
      <alignment horizontal="left"/>
      <protection locked="0"/>
    </xf>
    <xf numFmtId="4" fontId="9" fillId="0" borderId="9" xfId="0" applyNumberFormat="1" applyFont="1" applyBorder="1" applyAlignment="1" applyProtection="1">
      <alignment horizontal="centerContinuous"/>
      <protection locked="0"/>
    </xf>
    <xf numFmtId="4" fontId="9" fillId="0" borderId="14" xfId="0" applyNumberFormat="1" applyFont="1" applyBorder="1" applyAlignment="1" applyProtection="1">
      <alignment horizontal="centerContinuous"/>
      <protection locked="0"/>
    </xf>
    <xf numFmtId="165" fontId="9" fillId="2" borderId="4" xfId="0" applyNumberFormat="1" applyFont="1" applyFill="1" applyBorder="1" applyAlignment="1" applyProtection="1">
      <alignment horizontal="center"/>
    </xf>
    <xf numFmtId="165" fontId="10" fillId="2" borderId="4" xfId="0" applyNumberFormat="1" applyFont="1" applyFill="1" applyBorder="1" applyAlignment="1" applyProtection="1">
      <alignment horizontal="center"/>
      <protection hidden="1"/>
    </xf>
    <xf numFmtId="165" fontId="9" fillId="2" borderId="25" xfId="0" applyNumberFormat="1" applyFont="1" applyFill="1" applyBorder="1" applyAlignment="1" applyProtection="1">
      <alignment horizontal="center"/>
    </xf>
    <xf numFmtId="0" fontId="10" fillId="7" borderId="9" xfId="0" applyFont="1" applyFill="1" applyBorder="1" applyAlignment="1" applyProtection="1">
      <alignment horizontal="center"/>
      <protection hidden="1"/>
    </xf>
    <xf numFmtId="15" fontId="9" fillId="7" borderId="9" xfId="0" applyNumberFormat="1" applyFont="1" applyFill="1" applyBorder="1" applyAlignment="1" applyProtection="1">
      <alignment horizontal="left"/>
      <protection hidden="1"/>
    </xf>
    <xf numFmtId="0" fontId="10" fillId="0" borderId="26" xfId="0" applyFont="1" applyBorder="1" applyAlignment="1" applyProtection="1">
      <alignment horizontal="left"/>
      <protection hidden="1"/>
    </xf>
    <xf numFmtId="0" fontId="7" fillId="7" borderId="9" xfId="0" applyFont="1" applyFill="1" applyBorder="1"/>
    <xf numFmtId="15" fontId="7" fillId="0" borderId="27" xfId="0" applyNumberFormat="1" applyFont="1" applyBorder="1" applyProtection="1">
      <protection hidden="1"/>
    </xf>
    <xf numFmtId="14" fontId="7" fillId="0" borderId="21" xfId="0" applyNumberFormat="1" applyFont="1" applyBorder="1" applyAlignment="1" applyProtection="1">
      <alignment horizontal="center"/>
    </xf>
    <xf numFmtId="20" fontId="7" fillId="0" borderId="28" xfId="0" applyNumberFormat="1" applyFont="1" applyBorder="1" applyAlignment="1" applyProtection="1">
      <alignment horizontal="center"/>
    </xf>
    <xf numFmtId="0" fontId="7" fillId="7" borderId="29" xfId="0" applyFont="1" applyFill="1" applyBorder="1"/>
    <xf numFmtId="16" fontId="9" fillId="7" borderId="30"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right"/>
      <protection hidden="1"/>
    </xf>
    <xf numFmtId="15" fontId="9" fillId="7" borderId="0" xfId="0" applyNumberFormat="1" applyFont="1" applyFill="1" applyBorder="1" applyAlignment="1" applyProtection="1">
      <alignment horizontal="left"/>
      <protection hidden="1"/>
    </xf>
    <xf numFmtId="15" fontId="10" fillId="0" borderId="31" xfId="0" applyNumberFormat="1" applyFont="1" applyBorder="1" applyAlignment="1" applyProtection="1">
      <alignment horizontal="left"/>
      <protection hidden="1"/>
    </xf>
    <xf numFmtId="0" fontId="7" fillId="7" borderId="0" xfId="0" applyFont="1" applyFill="1" applyBorder="1"/>
    <xf numFmtId="4" fontId="9" fillId="7" borderId="9" xfId="0" applyNumberFormat="1" applyFont="1" applyFill="1" applyBorder="1" applyAlignment="1" applyProtection="1">
      <alignment horizontal="left"/>
      <protection hidden="1"/>
    </xf>
    <xf numFmtId="4" fontId="9" fillId="7" borderId="14" xfId="0" applyNumberFormat="1" applyFont="1" applyFill="1" applyBorder="1" applyAlignment="1" applyProtection="1">
      <alignment horizontal="left"/>
      <protection hidden="1"/>
    </xf>
    <xf numFmtId="4" fontId="9" fillId="7" borderId="0" xfId="0" applyNumberFormat="1" applyFont="1" applyFill="1" applyBorder="1" applyAlignment="1" applyProtection="1">
      <alignment horizontal="center"/>
      <protection hidden="1"/>
    </xf>
    <xf numFmtId="4" fontId="9" fillId="7" borderId="0" xfId="0" applyNumberFormat="1" applyFont="1" applyFill="1" applyBorder="1" applyAlignment="1" applyProtection="1">
      <alignment horizontal="left"/>
      <protection hidden="1"/>
    </xf>
    <xf numFmtId="4" fontId="9" fillId="7" borderId="11" xfId="0" applyNumberFormat="1" applyFont="1" applyFill="1" applyBorder="1" applyAlignment="1" applyProtection="1">
      <alignment horizontal="left"/>
      <protection hidden="1"/>
    </xf>
    <xf numFmtId="16" fontId="9" fillId="7" borderId="32" xfId="0" applyNumberFormat="1" applyFont="1" applyFill="1" applyBorder="1" applyProtection="1">
      <protection hidden="1"/>
    </xf>
    <xf numFmtId="4" fontId="9" fillId="7" borderId="2" xfId="0" applyNumberFormat="1" applyFont="1" applyFill="1" applyBorder="1" applyProtection="1">
      <protection hidden="1"/>
    </xf>
    <xf numFmtId="4" fontId="9" fillId="7" borderId="15" xfId="0" applyNumberFormat="1" applyFont="1" applyFill="1" applyBorder="1" applyProtection="1">
      <protection hidden="1"/>
    </xf>
    <xf numFmtId="0" fontId="7" fillId="0" borderId="33" xfId="0" applyFont="1" applyBorder="1"/>
    <xf numFmtId="16" fontId="9" fillId="0" borderId="34" xfId="0" applyNumberFormat="1" applyFont="1" applyBorder="1" applyAlignment="1" applyProtection="1">
      <alignment horizontal="center"/>
      <protection hidden="1"/>
    </xf>
    <xf numFmtId="4" fontId="9" fillId="0" borderId="34" xfId="0" applyNumberFormat="1" applyFont="1" applyBorder="1" applyAlignment="1" applyProtection="1">
      <alignment horizontal="center"/>
      <protection hidden="1"/>
    </xf>
    <xf numFmtId="16" fontId="9" fillId="7" borderId="0" xfId="0" applyNumberFormat="1" applyFont="1" applyFill="1" applyBorder="1" applyProtection="1">
      <protection hidden="1"/>
    </xf>
    <xf numFmtId="0" fontId="7" fillId="0" borderId="35" xfId="0" applyFont="1" applyBorder="1" applyAlignment="1">
      <alignment horizontal="center"/>
    </xf>
    <xf numFmtId="4" fontId="9" fillId="7" borderId="0" xfId="0" applyNumberFormat="1" applyFont="1" applyFill="1" applyBorder="1" applyProtection="1">
      <protection hidden="1"/>
    </xf>
    <xf numFmtId="0" fontId="7" fillId="0" borderId="36" xfId="0" applyFont="1" applyBorder="1"/>
    <xf numFmtId="4" fontId="7" fillId="0" borderId="37" xfId="0" applyNumberFormat="1" applyFont="1" applyBorder="1" applyProtection="1"/>
    <xf numFmtId="0" fontId="7" fillId="7" borderId="38" xfId="0" applyFont="1" applyFill="1" applyBorder="1"/>
    <xf numFmtId="16" fontId="10" fillId="0" borderId="39" xfId="0" applyNumberFormat="1" applyFont="1" applyBorder="1" applyProtection="1">
      <protection hidden="1"/>
    </xf>
    <xf numFmtId="4" fontId="9" fillId="0" borderId="39" xfId="0" applyNumberFormat="1" applyFont="1" applyBorder="1" applyProtection="1">
      <protection hidden="1"/>
    </xf>
    <xf numFmtId="4" fontId="9" fillId="0" borderId="40" xfId="0" applyNumberFormat="1" applyFont="1" applyBorder="1" applyProtection="1">
      <protection hidden="1"/>
    </xf>
    <xf numFmtId="4" fontId="9" fillId="0" borderId="41" xfId="0" applyNumberFormat="1" applyFont="1" applyBorder="1" applyProtection="1">
      <protection hidden="1"/>
    </xf>
    <xf numFmtId="4" fontId="9" fillId="5" borderId="34" xfId="0" applyNumberFormat="1" applyFont="1" applyFill="1" applyBorder="1" applyAlignment="1" applyProtection="1">
      <alignment horizontal="center"/>
      <protection hidden="1"/>
    </xf>
    <xf numFmtId="0" fontId="7" fillId="5" borderId="34" xfId="0" applyFont="1" applyFill="1" applyBorder="1" applyAlignment="1">
      <alignment horizontal="center"/>
    </xf>
    <xf numFmtId="4" fontId="7" fillId="5" borderId="37" xfId="0" applyNumberFormat="1" applyFont="1" applyFill="1" applyBorder="1" applyProtection="1"/>
    <xf numFmtId="4" fontId="7" fillId="5" borderId="39" xfId="0" applyNumberFormat="1" applyFont="1" applyFill="1" applyBorder="1" applyProtection="1"/>
    <xf numFmtId="4" fontId="9" fillId="3" borderId="11" xfId="0" applyNumberFormat="1" applyFont="1" applyFill="1" applyBorder="1" applyAlignment="1" applyProtection="1">
      <alignment horizontal="center"/>
      <protection hidden="1"/>
    </xf>
    <xf numFmtId="4" fontId="9" fillId="3" borderId="15" xfId="0" applyNumberFormat="1" applyFont="1" applyFill="1" applyBorder="1" applyProtection="1">
      <protection hidden="1"/>
    </xf>
    <xf numFmtId="4" fontId="9" fillId="3" borderId="23" xfId="0" applyNumberFormat="1" applyFont="1" applyFill="1" applyBorder="1" applyProtection="1">
      <protection hidden="1"/>
    </xf>
    <xf numFmtId="0" fontId="11" fillId="0" borderId="0" xfId="0" applyFont="1" applyAlignment="1">
      <alignment wrapText="1"/>
    </xf>
    <xf numFmtId="0" fontId="0" fillId="4" borderId="31" xfId="0" applyFill="1" applyBorder="1"/>
    <xf numFmtId="0" fontId="2" fillId="4" borderId="31" xfId="0" applyFont="1" applyFill="1" applyBorder="1"/>
    <xf numFmtId="7" fontId="7" fillId="4" borderId="2" xfId="0" applyNumberFormat="1" applyFont="1" applyFill="1" applyBorder="1" applyAlignment="1" applyProtection="1">
      <alignment horizontal="center"/>
      <protection locked="0"/>
    </xf>
    <xf numFmtId="0" fontId="1" fillId="5" borderId="20" xfId="0" applyFont="1" applyFill="1" applyBorder="1" applyAlignment="1" applyProtection="1"/>
    <xf numFmtId="0" fontId="1" fillId="5" borderId="21" xfId="0" applyFont="1" applyFill="1" applyBorder="1" applyAlignment="1" applyProtection="1"/>
    <xf numFmtId="7" fontId="1" fillId="5" borderId="21" xfId="0" applyNumberFormat="1" applyFont="1" applyFill="1" applyBorder="1" applyAlignment="1" applyProtection="1"/>
    <xf numFmtId="0" fontId="0" fillId="5" borderId="21" xfId="0" applyFill="1" applyBorder="1" applyAlignment="1" applyProtection="1"/>
    <xf numFmtId="0" fontId="0" fillId="5" borderId="21" xfId="0" applyFill="1" applyBorder="1" applyProtection="1"/>
    <xf numFmtId="7" fontId="1" fillId="5" borderId="28" xfId="0" applyNumberFormat="1" applyFont="1" applyFill="1" applyBorder="1" applyAlignment="1" applyProtection="1">
      <alignment horizontal="right"/>
    </xf>
    <xf numFmtId="0" fontId="7" fillId="0" borderId="0" xfId="0" applyFont="1" applyFill="1" applyBorder="1"/>
    <xf numFmtId="4" fontId="9" fillId="7" borderId="11" xfId="0" applyNumberFormat="1" applyFont="1" applyFill="1" applyBorder="1" applyProtection="1">
      <protection hidden="1"/>
    </xf>
    <xf numFmtId="0" fontId="0" fillId="0" borderId="0" xfId="0" applyFont="1"/>
    <xf numFmtId="0" fontId="0" fillId="0" borderId="0" xfId="0" applyFont="1" applyBorder="1" applyAlignment="1">
      <alignment wrapText="1"/>
    </xf>
    <xf numFmtId="8" fontId="0" fillId="0" borderId="0" xfId="0" applyNumberFormat="1" applyFont="1" applyBorder="1" applyAlignment="1">
      <alignment wrapText="1"/>
    </xf>
    <xf numFmtId="0" fontId="1" fillId="0" borderId="3" xfId="0" applyFont="1" applyBorder="1" applyAlignment="1">
      <alignment wrapText="1"/>
    </xf>
    <xf numFmtId="0" fontId="8" fillId="8" borderId="8" xfId="0" applyFont="1" applyFill="1" applyBorder="1" applyProtection="1"/>
    <xf numFmtId="0" fontId="7" fillId="8" borderId="9" xfId="0" applyFont="1" applyFill="1" applyBorder="1"/>
    <xf numFmtId="0" fontId="7" fillId="8" borderId="42" xfId="0" applyFont="1" applyFill="1" applyBorder="1" applyProtection="1"/>
    <xf numFmtId="0" fontId="8" fillId="8" borderId="22" xfId="0" applyFont="1" applyFill="1" applyBorder="1" applyAlignment="1" applyProtection="1">
      <alignment horizontal="center"/>
    </xf>
    <xf numFmtId="0" fontId="8" fillId="8" borderId="1" xfId="0" applyFont="1" applyFill="1" applyBorder="1" applyAlignment="1" applyProtection="1">
      <alignment horizontal="center"/>
    </xf>
    <xf numFmtId="0" fontId="8" fillId="8" borderId="43" xfId="0" applyFont="1" applyFill="1" applyBorder="1" applyAlignment="1" applyProtection="1">
      <alignment horizontal="center"/>
    </xf>
    <xf numFmtId="0" fontId="8" fillId="0" borderId="0" xfId="0" applyFont="1" applyBorder="1" applyAlignment="1" applyProtection="1">
      <alignment horizontal="center"/>
    </xf>
    <xf numFmtId="15" fontId="7" fillId="4" borderId="4" xfId="0" applyNumberFormat="1" applyFont="1" applyFill="1" applyBorder="1" applyAlignment="1" applyProtection="1">
      <alignment horizontal="left"/>
      <protection locked="0"/>
    </xf>
    <xf numFmtId="1" fontId="7" fillId="4" borderId="26" xfId="0" applyNumberFormat="1" applyFont="1" applyFill="1" applyBorder="1" applyAlignment="1" applyProtection="1">
      <alignment horizontal="center"/>
      <protection locked="0"/>
    </xf>
    <xf numFmtId="49" fontId="7" fillId="4" borderId="5" xfId="0" applyNumberFormat="1" applyFont="1" applyFill="1" applyBorder="1" applyAlignment="1" applyProtection="1">
      <alignment horizontal="center"/>
      <protection locked="0"/>
    </xf>
    <xf numFmtId="7" fontId="7" fillId="4" borderId="26" xfId="0" applyNumberFormat="1" applyFont="1" applyFill="1" applyBorder="1" applyAlignment="1" applyProtection="1">
      <alignment horizontal="center"/>
      <protection locked="0"/>
    </xf>
    <xf numFmtId="7" fontId="7" fillId="4" borderId="5" xfId="0" applyNumberFormat="1" applyFont="1" applyFill="1" applyBorder="1" applyAlignment="1" applyProtection="1">
      <alignment horizontal="center"/>
      <protection locked="0"/>
    </xf>
    <xf numFmtId="0" fontId="7" fillId="4" borderId="26" xfId="0" applyFont="1" applyFill="1" applyBorder="1" applyAlignment="1" applyProtection="1">
      <alignment horizontal="center"/>
      <protection locked="0"/>
    </xf>
    <xf numFmtId="7" fontId="7" fillId="0" borderId="5" xfId="0" applyNumberFormat="1" applyFont="1" applyBorder="1" applyAlignment="1" applyProtection="1">
      <alignment horizontal="center"/>
    </xf>
    <xf numFmtId="7" fontId="7" fillId="0" borderId="24" xfId="0" applyNumberFormat="1" applyFont="1" applyBorder="1" applyAlignment="1" applyProtection="1">
      <alignment horizontal="right"/>
    </xf>
    <xf numFmtId="0" fontId="7" fillId="0" borderId="0" xfId="0" applyFont="1" applyBorder="1"/>
    <xf numFmtId="15" fontId="7" fillId="4" borderId="12" xfId="0" applyNumberFormat="1" applyFont="1" applyFill="1" applyBorder="1" applyAlignment="1" applyProtection="1">
      <alignment horizontal="left"/>
      <protection locked="0"/>
    </xf>
    <xf numFmtId="49" fontId="7" fillId="4" borderId="2" xfId="0" applyNumberFormat="1" applyFont="1" applyFill="1" applyBorder="1" applyAlignment="1" applyProtection="1">
      <alignment horizontal="center"/>
      <protection locked="0"/>
    </xf>
    <xf numFmtId="7" fontId="7" fillId="4" borderId="44" xfId="0" applyNumberFormat="1" applyFont="1" applyFill="1" applyBorder="1" applyAlignment="1" applyProtection="1">
      <alignment horizontal="center"/>
      <protection locked="0"/>
    </xf>
    <xf numFmtId="0" fontId="7" fillId="4" borderId="44" xfId="0" applyFont="1" applyFill="1" applyBorder="1" applyAlignment="1" applyProtection="1">
      <alignment horizontal="center"/>
      <protection locked="0"/>
    </xf>
    <xf numFmtId="7" fontId="7" fillId="0" borderId="2" xfId="0" applyNumberFormat="1" applyFont="1" applyBorder="1" applyAlignment="1" applyProtection="1">
      <alignment horizontal="center"/>
    </xf>
    <xf numFmtId="7" fontId="7" fillId="0" borderId="45" xfId="0" applyNumberFormat="1" applyFont="1" applyBorder="1" applyAlignment="1" applyProtection="1">
      <alignment horizontal="right"/>
    </xf>
    <xf numFmtId="1" fontId="7" fillId="4" borderId="44" xfId="0" applyNumberFormat="1" applyFont="1" applyFill="1" applyBorder="1" applyAlignment="1" applyProtection="1">
      <alignment horizontal="center"/>
      <protection locked="0"/>
    </xf>
    <xf numFmtId="7" fontId="7" fillId="0" borderId="1" xfId="0" applyNumberFormat="1" applyFont="1" applyBorder="1" applyAlignment="1" applyProtection="1">
      <alignment horizontal="center"/>
    </xf>
    <xf numFmtId="15" fontId="7" fillId="0" borderId="0" xfId="0" applyNumberFormat="1" applyFont="1" applyBorder="1" applyAlignment="1" applyProtection="1">
      <alignment horizontal="left"/>
    </xf>
    <xf numFmtId="7" fontId="7" fillId="0" borderId="0" xfId="0" applyNumberFormat="1" applyFont="1" applyBorder="1" applyAlignment="1" applyProtection="1">
      <alignment horizontal="center"/>
      <protection locked="0"/>
    </xf>
    <xf numFmtId="0" fontId="7" fillId="0" borderId="0" xfId="0" applyFont="1" applyBorder="1" applyAlignment="1" applyProtection="1">
      <alignment horizontal="center"/>
      <protection locked="0"/>
    </xf>
    <xf numFmtId="7" fontId="7" fillId="0" borderId="0" xfId="0" applyNumberFormat="1" applyFont="1" applyBorder="1" applyAlignment="1" applyProtection="1">
      <alignment horizontal="right"/>
    </xf>
    <xf numFmtId="0" fontId="8" fillId="4" borderId="20" xfId="0" applyFont="1" applyFill="1" applyBorder="1" applyAlignment="1" applyProtection="1"/>
    <xf numFmtId="0" fontId="8" fillId="4" borderId="21" xfId="0" applyFont="1" applyFill="1" applyBorder="1" applyAlignment="1" applyProtection="1"/>
    <xf numFmtId="7" fontId="8" fillId="4" borderId="21" xfId="0" applyNumberFormat="1" applyFont="1" applyFill="1" applyBorder="1" applyAlignment="1" applyProtection="1"/>
    <xf numFmtId="0" fontId="7" fillId="4" borderId="21" xfId="0" applyFont="1" applyFill="1" applyBorder="1"/>
    <xf numFmtId="7" fontId="8" fillId="4" borderId="28" xfId="0" applyNumberFormat="1" applyFont="1" applyFill="1" applyBorder="1" applyAlignment="1" applyProtection="1"/>
    <xf numFmtId="0" fontId="8" fillId="3" borderId="8" xfId="0" applyFont="1" applyFill="1" applyBorder="1" applyProtection="1"/>
    <xf numFmtId="0" fontId="8" fillId="3" borderId="9" xfId="0" applyFont="1" applyFill="1" applyBorder="1" applyProtection="1"/>
    <xf numFmtId="0" fontId="8" fillId="3" borderId="9" xfId="0" applyFont="1" applyFill="1" applyBorder="1" applyAlignment="1" applyProtection="1">
      <alignment horizontal="center"/>
    </xf>
    <xf numFmtId="0" fontId="8" fillId="3" borderId="42" xfId="0" applyFont="1" applyFill="1" applyBorder="1" applyAlignment="1" applyProtection="1">
      <alignment horizontal="center"/>
    </xf>
    <xf numFmtId="0" fontId="12" fillId="3" borderId="46" xfId="0" applyFont="1" applyFill="1" applyBorder="1" applyAlignment="1" applyProtection="1">
      <alignment horizontal="center"/>
    </xf>
    <xf numFmtId="8" fontId="8" fillId="3" borderId="43" xfId="2" applyFont="1" applyFill="1" applyBorder="1" applyAlignment="1" applyProtection="1">
      <alignment horizontal="center"/>
    </xf>
    <xf numFmtId="8" fontId="12" fillId="3" borderId="47" xfId="2" applyFont="1" applyFill="1" applyBorder="1" applyAlignment="1" applyProtection="1">
      <alignment horizontal="center"/>
    </xf>
    <xf numFmtId="0" fontId="7" fillId="4" borderId="29" xfId="0" applyFont="1" applyFill="1" applyBorder="1" applyProtection="1">
      <protection locked="0"/>
    </xf>
    <xf numFmtId="0" fontId="7" fillId="0" borderId="3" xfId="0" applyFont="1" applyBorder="1" applyProtection="1"/>
    <xf numFmtId="0" fontId="7" fillId="0" borderId="3" xfId="0" applyFont="1" applyBorder="1" applyAlignment="1" applyProtection="1">
      <alignment horizontal="right"/>
      <protection locked="0"/>
    </xf>
    <xf numFmtId="0" fontId="7" fillId="4" borderId="2" xfId="0" applyFont="1" applyFill="1" applyBorder="1" applyAlignment="1" applyProtection="1">
      <alignment horizontal="center"/>
      <protection locked="0"/>
    </xf>
    <xf numFmtId="164" fontId="7" fillId="0" borderId="2" xfId="0" applyNumberFormat="1" applyFont="1" applyBorder="1" applyAlignment="1" applyProtection="1">
      <alignment horizontal="right"/>
    </xf>
    <xf numFmtId="8" fontId="7" fillId="0" borderId="32" xfId="0" applyNumberFormat="1" applyFont="1" applyBorder="1" applyAlignment="1" applyProtection="1">
      <alignment horizontal="right"/>
    </xf>
    <xf numFmtId="8" fontId="7" fillId="0" borderId="45" xfId="0" applyNumberFormat="1" applyFont="1" applyFill="1" applyBorder="1" applyAlignment="1" applyProtection="1">
      <alignment horizontal="center"/>
    </xf>
    <xf numFmtId="8" fontId="7" fillId="0" borderId="48" xfId="0" applyNumberFormat="1" applyFont="1" applyFill="1" applyBorder="1" applyAlignment="1" applyProtection="1">
      <alignment horizontal="center"/>
    </xf>
    <xf numFmtId="0" fontId="7" fillId="4" borderId="22" xfId="0" applyFont="1" applyFill="1" applyBorder="1" applyProtection="1">
      <protection locked="0"/>
    </xf>
    <xf numFmtId="0" fontId="7" fillId="0" borderId="18" xfId="0" applyFont="1" applyBorder="1" applyProtection="1"/>
    <xf numFmtId="0" fontId="7" fillId="0" borderId="1" xfId="0" applyFont="1" applyBorder="1" applyAlignment="1" applyProtection="1">
      <alignment horizontal="right"/>
      <protection locked="0"/>
    </xf>
    <xf numFmtId="0" fontId="7" fillId="4" borderId="1" xfId="0" applyFont="1" applyFill="1" applyBorder="1" applyAlignment="1" applyProtection="1">
      <alignment horizontal="center"/>
      <protection locked="0"/>
    </xf>
    <xf numFmtId="164" fontId="7" fillId="0" borderId="1" xfId="0" applyNumberFormat="1" applyFont="1" applyBorder="1" applyAlignment="1" applyProtection="1">
      <alignment horizontal="right"/>
    </xf>
    <xf numFmtId="8" fontId="7" fillId="0" borderId="49" xfId="0" applyNumberFormat="1" applyFont="1" applyBorder="1" applyAlignment="1" applyProtection="1">
      <alignment horizontal="right"/>
    </xf>
    <xf numFmtId="0" fontId="7" fillId="0" borderId="50" xfId="0" applyFont="1" applyBorder="1" applyAlignment="1">
      <alignment horizontal="center"/>
    </xf>
    <xf numFmtId="0" fontId="7" fillId="0" borderId="2" xfId="0" applyFont="1" applyBorder="1" applyAlignment="1" applyProtection="1">
      <alignment horizontal="center"/>
    </xf>
    <xf numFmtId="8" fontId="7" fillId="0" borderId="0" xfId="0" applyNumberFormat="1" applyFont="1" applyFill="1" applyBorder="1" applyAlignment="1" applyProtection="1">
      <alignment horizontal="right"/>
    </xf>
    <xf numFmtId="8" fontId="8" fillId="4" borderId="28" xfId="2" applyFont="1" applyFill="1" applyBorder="1" applyAlignment="1" applyProtection="1">
      <alignment horizontal="right"/>
    </xf>
    <xf numFmtId="0" fontId="7" fillId="0" borderId="0" xfId="0" applyFont="1" applyBorder="1" applyAlignment="1" applyProtection="1"/>
    <xf numFmtId="8" fontId="7" fillId="0" borderId="0" xfId="2" applyFont="1" applyBorder="1" applyAlignment="1" applyProtection="1">
      <alignment horizontal="right"/>
    </xf>
    <xf numFmtId="0" fontId="7" fillId="3" borderId="1" xfId="0" applyFont="1" applyFill="1" applyBorder="1" applyProtection="1">
      <protection locked="0"/>
    </xf>
    <xf numFmtId="0" fontId="7" fillId="4" borderId="8" xfId="0" applyFont="1" applyFill="1" applyBorder="1" applyProtection="1">
      <protection locked="0"/>
    </xf>
    <xf numFmtId="0" fontId="7" fillId="0" borderId="5" xfId="0" applyFont="1" applyBorder="1" applyProtection="1"/>
    <xf numFmtId="0" fontId="7" fillId="0" borderId="5" xfId="0" applyFont="1" applyBorder="1" applyProtection="1">
      <protection locked="0"/>
    </xf>
    <xf numFmtId="0" fontId="7" fillId="4" borderId="5" xfId="0" applyFont="1" applyFill="1" applyBorder="1" applyAlignment="1" applyProtection="1">
      <alignment horizontal="center"/>
      <protection locked="0"/>
    </xf>
    <xf numFmtId="164" fontId="7" fillId="0" borderId="5" xfId="0" applyNumberFormat="1" applyFont="1" applyBorder="1" applyAlignment="1" applyProtection="1">
      <alignment horizontal="right"/>
    </xf>
    <xf numFmtId="8" fontId="7" fillId="0" borderId="24" xfId="0" applyNumberFormat="1" applyFont="1" applyBorder="1" applyAlignment="1" applyProtection="1">
      <alignment horizontal="right"/>
    </xf>
    <xf numFmtId="0" fontId="7" fillId="0" borderId="3" xfId="0" applyFont="1" applyBorder="1" applyProtection="1">
      <protection locked="0"/>
    </xf>
    <xf numFmtId="8" fontId="7" fillId="0" borderId="45" xfId="0" applyNumberFormat="1" applyFont="1" applyBorder="1" applyAlignment="1" applyProtection="1">
      <alignment horizontal="right"/>
    </xf>
    <xf numFmtId="0" fontId="7" fillId="0" borderId="1" xfId="0" applyFont="1" applyBorder="1" applyProtection="1">
      <protection locked="0"/>
    </xf>
    <xf numFmtId="8" fontId="7" fillId="0" borderId="43" xfId="0" applyNumberFormat="1" applyFont="1" applyBorder="1" applyAlignment="1" applyProtection="1">
      <alignment horizontal="right"/>
    </xf>
    <xf numFmtId="0" fontId="7" fillId="0" borderId="0" xfId="0" applyFont="1" applyFill="1" applyBorder="1" applyProtection="1"/>
    <xf numFmtId="8" fontId="7" fillId="0" borderId="0" xfId="2" applyFont="1" applyFill="1" applyBorder="1" applyAlignment="1" applyProtection="1">
      <alignment horizontal="center"/>
    </xf>
    <xf numFmtId="0" fontId="7" fillId="0" borderId="9" xfId="0" applyFont="1" applyBorder="1" applyProtection="1"/>
    <xf numFmtId="8" fontId="8" fillId="0" borderId="0" xfId="2" applyFont="1" applyFill="1" applyBorder="1" applyAlignment="1" applyProtection="1">
      <alignment horizontal="right"/>
    </xf>
    <xf numFmtId="0" fontId="7" fillId="0" borderId="0" xfId="0" applyFont="1" applyFill="1" applyBorder="1" applyAlignment="1" applyProtection="1">
      <alignment horizontal="center"/>
    </xf>
    <xf numFmtId="0" fontId="7" fillId="0" borderId="0" xfId="0" applyFont="1" applyFill="1" applyBorder="1" applyAlignment="1">
      <alignment horizontal="center"/>
    </xf>
    <xf numFmtId="0" fontId="7" fillId="4" borderId="9" xfId="0" applyFont="1" applyFill="1" applyBorder="1" applyProtection="1"/>
    <xf numFmtId="0" fontId="7" fillId="0" borderId="0" xfId="0" applyFont="1" applyFill="1" applyBorder="1" applyAlignment="1" applyProtection="1">
      <alignment horizontal="center"/>
      <protection locked="0"/>
    </xf>
    <xf numFmtId="0" fontId="7" fillId="4" borderId="3" xfId="0" applyFont="1" applyFill="1" applyBorder="1" applyProtection="1"/>
    <xf numFmtId="0" fontId="7" fillId="4" borderId="18" xfId="0" applyFont="1" applyFill="1" applyBorder="1" applyProtection="1"/>
    <xf numFmtId="0" fontId="7" fillId="3" borderId="42" xfId="0" applyFont="1" applyFill="1" applyBorder="1" applyProtection="1"/>
    <xf numFmtId="0" fontId="8" fillId="3" borderId="1" xfId="0" applyFont="1" applyFill="1" applyBorder="1" applyAlignment="1">
      <alignment horizontal="center"/>
    </xf>
    <xf numFmtId="0" fontId="7" fillId="0" borderId="0" xfId="0" applyFont="1" applyBorder="1" applyAlignment="1" applyProtection="1">
      <alignment horizontal="right"/>
    </xf>
    <xf numFmtId="7" fontId="7" fillId="4" borderId="2" xfId="0" applyNumberFormat="1" applyFont="1" applyFill="1" applyBorder="1" applyAlignment="1" applyProtection="1">
      <alignment horizontal="center"/>
    </xf>
    <xf numFmtId="0" fontId="7" fillId="4" borderId="2" xfId="0" applyNumberFormat="1" applyFont="1" applyFill="1" applyBorder="1" applyAlignment="1" applyProtection="1">
      <alignment horizontal="center"/>
    </xf>
    <xf numFmtId="0" fontId="7" fillId="0" borderId="2" xfId="0" applyFont="1" applyFill="1" applyBorder="1" applyAlignment="1" applyProtection="1">
      <alignment horizontal="center"/>
      <protection locked="0"/>
    </xf>
    <xf numFmtId="0" fontId="7" fillId="0" borderId="3" xfId="0" applyFont="1" applyBorder="1" applyAlignment="1" applyProtection="1">
      <alignment horizontal="right"/>
    </xf>
    <xf numFmtId="0" fontId="7" fillId="0" borderId="2" xfId="0" applyNumberFormat="1" applyFont="1" applyBorder="1" applyAlignment="1" applyProtection="1">
      <alignment horizontal="center"/>
    </xf>
    <xf numFmtId="0" fontId="7" fillId="0" borderId="18" xfId="0" applyFont="1" applyBorder="1" applyAlignment="1" applyProtection="1">
      <alignment horizontal="right"/>
    </xf>
    <xf numFmtId="0" fontId="7" fillId="0" borderId="1" xfId="0" applyNumberFormat="1" applyFont="1" applyBorder="1" applyAlignment="1" applyProtection="1">
      <alignment horizontal="center"/>
    </xf>
    <xf numFmtId="0" fontId="7" fillId="0" borderId="0" xfId="0" applyFont="1" applyBorder="1" applyAlignment="1" applyProtection="1">
      <alignment horizontal="center"/>
    </xf>
    <xf numFmtId="8" fontId="8" fillId="4" borderId="21" xfId="2" applyFont="1" applyFill="1" applyBorder="1" applyAlignment="1" applyProtection="1">
      <alignment horizontal="right"/>
    </xf>
    <xf numFmtId="0" fontId="8" fillId="3" borderId="21" xfId="0" applyFont="1" applyFill="1" applyBorder="1" applyProtection="1"/>
    <xf numFmtId="0" fontId="8" fillId="3" borderId="51" xfId="0" applyFont="1" applyFill="1" applyBorder="1" applyProtection="1"/>
    <xf numFmtId="0" fontId="8" fillId="3" borderId="52" xfId="0" applyFont="1" applyFill="1" applyBorder="1" applyProtection="1"/>
    <xf numFmtId="0" fontId="8" fillId="3" borderId="53" xfId="0" applyFont="1" applyFill="1" applyBorder="1" applyAlignment="1" applyProtection="1">
      <alignment horizontal="right"/>
    </xf>
    <xf numFmtId="0" fontId="7" fillId="4" borderId="12" xfId="0" applyFont="1" applyFill="1" applyBorder="1" applyProtection="1">
      <protection locked="0"/>
    </xf>
    <xf numFmtId="0" fontId="7" fillId="0" borderId="2" xfId="0" applyFont="1" applyBorder="1" applyProtection="1"/>
    <xf numFmtId="0" fontId="7" fillId="4" borderId="32" xfId="0" applyFont="1" applyFill="1" applyBorder="1" applyProtection="1">
      <protection locked="0"/>
    </xf>
    <xf numFmtId="0" fontId="7" fillId="4" borderId="37" xfId="0" applyFont="1" applyFill="1" applyBorder="1" applyProtection="1"/>
    <xf numFmtId="8" fontId="7" fillId="4" borderId="45" xfId="2" applyFont="1" applyFill="1" applyBorder="1" applyAlignment="1" applyProtection="1">
      <alignment horizontal="right"/>
      <protection locked="0"/>
    </xf>
    <xf numFmtId="0" fontId="7" fillId="0" borderId="1" xfId="0" applyFont="1" applyBorder="1" applyProtection="1"/>
    <xf numFmtId="0" fontId="7" fillId="4" borderId="49" xfId="0" applyFont="1" applyFill="1" applyBorder="1" applyProtection="1">
      <protection locked="0"/>
    </xf>
    <xf numFmtId="0" fontId="7" fillId="4" borderId="39" xfId="0" applyFont="1" applyFill="1" applyBorder="1" applyProtection="1"/>
    <xf numFmtId="8" fontId="7" fillId="4" borderId="43" xfId="2" applyFont="1" applyFill="1" applyBorder="1" applyAlignment="1" applyProtection="1">
      <alignment horizontal="right"/>
      <protection locked="0"/>
    </xf>
    <xf numFmtId="0" fontId="7" fillId="0" borderId="0" xfId="0" applyFont="1" applyBorder="1" applyProtection="1"/>
    <xf numFmtId="8" fontId="8" fillId="4" borderId="28" xfId="0" applyNumberFormat="1" applyFont="1" applyFill="1" applyBorder="1" applyAlignment="1" applyProtection="1">
      <alignment horizontal="right"/>
    </xf>
    <xf numFmtId="8" fontId="7" fillId="0" borderId="0" xfId="0" applyNumberFormat="1" applyFont="1" applyBorder="1" applyAlignment="1" applyProtection="1">
      <alignment horizontal="right"/>
    </xf>
    <xf numFmtId="0" fontId="7" fillId="4" borderId="2" xfId="0" applyFont="1" applyFill="1" applyBorder="1" applyProtection="1">
      <protection locked="0"/>
    </xf>
    <xf numFmtId="0" fontId="7" fillId="4" borderId="1" xfId="0" applyFont="1" applyFill="1" applyBorder="1" applyProtection="1">
      <protection locked="0"/>
    </xf>
    <xf numFmtId="0" fontId="8" fillId="0" borderId="0" xfId="0" applyFont="1" applyFill="1" applyBorder="1" applyAlignment="1" applyProtection="1"/>
    <xf numFmtId="0" fontId="7" fillId="3" borderId="52" xfId="0" applyFont="1" applyFill="1" applyBorder="1" applyProtection="1"/>
    <xf numFmtId="0" fontId="8" fillId="3" borderId="53" xfId="0" applyFont="1" applyFill="1" applyBorder="1" applyAlignment="1" applyProtection="1">
      <alignment horizontal="center"/>
    </xf>
    <xf numFmtId="0" fontId="7" fillId="4" borderId="32" xfId="0" applyFont="1" applyFill="1" applyBorder="1" applyProtection="1"/>
    <xf numFmtId="0" fontId="7" fillId="0" borderId="2" xfId="0" applyFont="1" applyFill="1" applyBorder="1" applyProtection="1">
      <protection locked="0"/>
    </xf>
    <xf numFmtId="0" fontId="7" fillId="4" borderId="2" xfId="0" applyFont="1" applyFill="1" applyBorder="1" applyProtection="1"/>
    <xf numFmtId="0" fontId="7" fillId="4" borderId="49" xfId="0" applyFont="1" applyFill="1" applyBorder="1" applyProtection="1"/>
    <xf numFmtId="0" fontId="7" fillId="0" borderId="1" xfId="0" applyFont="1" applyFill="1" applyBorder="1" applyProtection="1">
      <protection locked="0"/>
    </xf>
    <xf numFmtId="0" fontId="7" fillId="4" borderId="1" xfId="0" applyFont="1" applyFill="1" applyBorder="1" applyProtection="1"/>
    <xf numFmtId="0" fontId="7" fillId="3" borderId="21" xfId="0" applyFont="1" applyFill="1" applyBorder="1" applyProtection="1"/>
    <xf numFmtId="0" fontId="8" fillId="3" borderId="54" xfId="0" applyFont="1" applyFill="1" applyBorder="1" applyProtection="1"/>
    <xf numFmtId="0" fontId="7" fillId="0" borderId="2" xfId="0" applyFont="1" applyFill="1" applyBorder="1" applyProtection="1"/>
    <xf numFmtId="0" fontId="7" fillId="4" borderId="44" xfId="0" applyFont="1" applyFill="1" applyBorder="1" applyProtection="1"/>
    <xf numFmtId="0" fontId="7" fillId="0" borderId="1" xfId="0" applyFont="1" applyFill="1" applyBorder="1" applyProtection="1"/>
    <xf numFmtId="0" fontId="7" fillId="4" borderId="55" xfId="0" applyFont="1" applyFill="1" applyBorder="1" applyProtection="1"/>
    <xf numFmtId="8" fontId="8" fillId="0" borderId="0" xfId="0" applyNumberFormat="1" applyFont="1" applyFill="1" applyBorder="1" applyAlignment="1" applyProtection="1">
      <alignment horizontal="right"/>
    </xf>
    <xf numFmtId="0" fontId="7" fillId="3" borderId="21" xfId="0" applyFont="1" applyFill="1" applyBorder="1"/>
    <xf numFmtId="0" fontId="7" fillId="4" borderId="37" xfId="0" applyFont="1" applyFill="1" applyBorder="1" applyProtection="1">
      <protection locked="0"/>
    </xf>
    <xf numFmtId="0" fontId="7" fillId="0" borderId="2" xfId="0" applyFont="1" applyBorder="1"/>
    <xf numFmtId="0" fontId="7" fillId="0" borderId="3" xfId="0" applyFont="1" applyBorder="1"/>
    <xf numFmtId="0" fontId="7" fillId="4" borderId="39" xfId="0" applyFont="1" applyFill="1" applyBorder="1" applyProtection="1">
      <protection locked="0"/>
    </xf>
    <xf numFmtId="0" fontId="7" fillId="0" borderId="18" xfId="0" applyFont="1" applyBorder="1"/>
    <xf numFmtId="0" fontId="8" fillId="3" borderId="28" xfId="0" applyFont="1" applyFill="1" applyBorder="1" applyAlignment="1" applyProtection="1">
      <alignment horizontal="center"/>
    </xf>
    <xf numFmtId="0" fontId="8" fillId="0" borderId="0" xfId="0" applyFont="1" applyBorder="1" applyProtection="1"/>
    <xf numFmtId="8" fontId="8" fillId="0" borderId="0" xfId="2" applyFont="1" applyBorder="1" applyAlignment="1" applyProtection="1">
      <alignment horizontal="right"/>
    </xf>
    <xf numFmtId="0" fontId="8" fillId="3" borderId="56" xfId="0" applyFont="1" applyFill="1" applyBorder="1" applyProtection="1"/>
    <xf numFmtId="0" fontId="7" fillId="3" borderId="9" xfId="0" applyFont="1" applyFill="1" applyBorder="1" applyProtection="1"/>
    <xf numFmtId="0" fontId="7" fillId="3" borderId="57" xfId="0" applyFont="1" applyFill="1" applyBorder="1" applyProtection="1"/>
    <xf numFmtId="0" fontId="7" fillId="4" borderId="58" xfId="0" applyFont="1" applyFill="1" applyBorder="1" applyProtection="1">
      <protection locked="0"/>
    </xf>
    <xf numFmtId="0" fontId="7" fillId="4" borderId="10" xfId="0" applyFont="1" applyFill="1" applyBorder="1" applyProtection="1"/>
    <xf numFmtId="0" fontId="7" fillId="4" borderId="34" xfId="0" applyFont="1" applyFill="1" applyBorder="1" applyProtection="1"/>
    <xf numFmtId="8" fontId="7" fillId="4" borderId="11" xfId="2" applyFont="1" applyFill="1" applyBorder="1" applyAlignment="1" applyProtection="1">
      <alignment horizontal="right"/>
      <protection locked="0"/>
    </xf>
    <xf numFmtId="0" fontId="7" fillId="4" borderId="6" xfId="0" applyFont="1" applyFill="1" applyBorder="1" applyProtection="1">
      <protection locked="0"/>
    </xf>
    <xf numFmtId="0" fontId="7" fillId="4" borderId="59" xfId="0" applyFont="1" applyFill="1" applyBorder="1" applyProtection="1">
      <protection locked="0"/>
    </xf>
    <xf numFmtId="0" fontId="7" fillId="4" borderId="60" xfId="0" applyFont="1" applyFill="1" applyBorder="1" applyProtection="1"/>
    <xf numFmtId="8" fontId="7" fillId="4" borderId="7" xfId="2" applyFont="1" applyFill="1" applyBorder="1" applyAlignment="1" applyProtection="1">
      <alignment horizontal="right"/>
      <protection locked="0"/>
    </xf>
    <xf numFmtId="8" fontId="7" fillId="4" borderId="23" xfId="2" applyFont="1" applyFill="1" applyBorder="1" applyAlignment="1" applyProtection="1">
      <alignment horizontal="right"/>
      <protection locked="0"/>
    </xf>
    <xf numFmtId="0" fontId="8" fillId="3" borderId="56" xfId="0" applyFont="1" applyFill="1" applyBorder="1" applyAlignment="1" applyProtection="1">
      <alignment horizontal="center"/>
    </xf>
    <xf numFmtId="8" fontId="8" fillId="3" borderId="49" xfId="2" applyFont="1" applyFill="1" applyBorder="1" applyAlignment="1" applyProtection="1">
      <alignment horizontal="center"/>
    </xf>
    <xf numFmtId="8" fontId="7" fillId="0" borderId="61" xfId="0" applyNumberFormat="1" applyFont="1" applyFill="1" applyBorder="1" applyAlignment="1" applyProtection="1">
      <alignment horizontal="center"/>
    </xf>
    <xf numFmtId="8" fontId="7" fillId="0" borderId="62" xfId="0" applyNumberFormat="1" applyFont="1" applyFill="1" applyBorder="1" applyAlignment="1" applyProtection="1">
      <alignment horizontal="center"/>
    </xf>
    <xf numFmtId="0" fontId="7" fillId="0" borderId="63" xfId="0" applyFont="1" applyBorder="1" applyAlignment="1">
      <alignment horizontal="center"/>
    </xf>
    <xf numFmtId="0" fontId="13" fillId="0" borderId="0" xfId="0" applyFont="1" applyBorder="1" applyAlignment="1">
      <alignment wrapText="1"/>
    </xf>
    <xf numFmtId="0" fontId="7" fillId="4" borderId="44" xfId="0" applyFont="1" applyFill="1" applyBorder="1" applyProtection="1">
      <protection locked="0"/>
    </xf>
    <xf numFmtId="0" fontId="0" fillId="0" borderId="0" xfId="0" applyAlignment="1" applyProtection="1">
      <alignment horizontal="center"/>
      <protection locked="0"/>
    </xf>
    <xf numFmtId="0" fontId="7" fillId="4" borderId="20" xfId="0" applyFont="1" applyFill="1" applyBorder="1" applyProtection="1">
      <protection locked="0"/>
    </xf>
    <xf numFmtId="0" fontId="7" fillId="0" borderId="21" xfId="0" applyFont="1" applyBorder="1" applyProtection="1"/>
    <xf numFmtId="7" fontId="7" fillId="0" borderId="21" xfId="0" applyNumberFormat="1" applyFont="1" applyBorder="1" applyAlignment="1" applyProtection="1">
      <alignment horizontal="center"/>
    </xf>
    <xf numFmtId="0" fontId="7" fillId="4" borderId="21" xfId="0" applyFont="1" applyFill="1" applyBorder="1" applyAlignment="1" applyProtection="1">
      <alignment horizontal="center"/>
      <protection locked="0"/>
    </xf>
    <xf numFmtId="8" fontId="7" fillId="0" borderId="53" xfId="0" applyNumberFormat="1" applyFont="1" applyBorder="1" applyAlignment="1" applyProtection="1">
      <alignment horizontal="right"/>
    </xf>
    <xf numFmtId="8" fontId="7" fillId="0" borderId="43" xfId="0" applyNumberFormat="1" applyFont="1" applyFill="1" applyBorder="1" applyAlignment="1" applyProtection="1">
      <alignment horizontal="center"/>
    </xf>
    <xf numFmtId="14" fontId="7" fillId="4" borderId="44" xfId="0" applyNumberFormat="1" applyFont="1" applyFill="1" applyBorder="1" applyProtection="1">
      <protection locked="0"/>
    </xf>
    <xf numFmtId="0" fontId="7" fillId="0" borderId="0" xfId="0" applyFont="1" applyAlignment="1">
      <alignment horizontal="right"/>
    </xf>
    <xf numFmtId="0" fontId="7" fillId="0" borderId="0" xfId="0" applyFont="1" applyAlignment="1">
      <alignment horizontal="left"/>
    </xf>
    <xf numFmtId="0" fontId="8" fillId="3" borderId="1" xfId="0" applyFont="1" applyFill="1" applyBorder="1" applyAlignment="1" applyProtection="1">
      <alignment horizontal="center"/>
    </xf>
    <xf numFmtId="0" fontId="7" fillId="3" borderId="9" xfId="0" applyFont="1" applyFill="1" applyBorder="1" applyProtection="1">
      <protection locked="0"/>
    </xf>
    <xf numFmtId="0" fontId="8" fillId="3" borderId="22" xfId="0" applyFont="1" applyFill="1" applyBorder="1" applyProtection="1"/>
    <xf numFmtId="0" fontId="8" fillId="3" borderId="1" xfId="0" applyFont="1" applyFill="1" applyBorder="1" applyProtection="1"/>
    <xf numFmtId="0" fontId="8" fillId="3" borderId="20" xfId="0" applyFont="1" applyFill="1" applyBorder="1" applyProtection="1"/>
    <xf numFmtId="8" fontId="8" fillId="3" borderId="53" xfId="2" applyFont="1" applyFill="1" applyBorder="1" applyAlignment="1" applyProtection="1">
      <alignment horizontal="center"/>
    </xf>
    <xf numFmtId="0" fontId="8" fillId="8" borderId="9" xfId="0" applyFont="1" applyFill="1" applyBorder="1" applyAlignment="1" applyProtection="1">
      <alignment horizontal="center"/>
    </xf>
    <xf numFmtId="0" fontId="8" fillId="3" borderId="1" xfId="0" applyFont="1" applyFill="1" applyBorder="1" applyProtection="1">
      <protection locked="0"/>
    </xf>
    <xf numFmtId="15" fontId="16" fillId="9" borderId="21" xfId="0" applyNumberFormat="1" applyFont="1" applyFill="1" applyBorder="1" applyProtection="1"/>
    <xf numFmtId="7" fontId="16" fillId="9" borderId="21" xfId="0" applyNumberFormat="1" applyFont="1" applyFill="1" applyBorder="1" applyProtection="1"/>
    <xf numFmtId="0" fontId="16" fillId="9" borderId="21" xfId="0" applyFont="1" applyFill="1" applyBorder="1" applyProtection="1"/>
    <xf numFmtId="0" fontId="16" fillId="9" borderId="21" xfId="0" applyFont="1" applyFill="1" applyBorder="1" applyProtection="1">
      <protection locked="0"/>
    </xf>
    <xf numFmtId="0" fontId="4" fillId="9" borderId="28" xfId="0" applyFont="1" applyFill="1" applyBorder="1"/>
    <xf numFmtId="15" fontId="16" fillId="9" borderId="20" xfId="0" applyNumberFormat="1" applyFont="1" applyFill="1" applyBorder="1" applyAlignment="1" applyProtection="1">
      <alignment horizontal="left"/>
    </xf>
    <xf numFmtId="166" fontId="7" fillId="0" borderId="0" xfId="0" applyNumberFormat="1" applyFont="1" applyAlignment="1">
      <alignment horizontal="right"/>
    </xf>
    <xf numFmtId="166" fontId="7" fillId="0" borderId="0" xfId="0" applyNumberFormat="1" applyFont="1"/>
    <xf numFmtId="166" fontId="7" fillId="0" borderId="0" xfId="0" applyNumberFormat="1" applyFont="1" applyProtection="1"/>
    <xf numFmtId="167" fontId="7" fillId="4" borderId="2" xfId="0" applyNumberFormat="1" applyFont="1" applyFill="1" applyBorder="1" applyAlignment="1" applyProtection="1">
      <alignment horizontal="center"/>
    </xf>
    <xf numFmtId="167" fontId="7" fillId="0" borderId="2" xfId="0" applyNumberFormat="1" applyFont="1" applyBorder="1" applyAlignment="1" applyProtection="1">
      <alignment horizontal="center"/>
    </xf>
    <xf numFmtId="167" fontId="7" fillId="4" borderId="1" xfId="0" applyNumberFormat="1" applyFont="1" applyFill="1" applyBorder="1" applyAlignment="1" applyProtection="1">
      <alignment horizontal="center"/>
    </xf>
    <xf numFmtId="0" fontId="11" fillId="0" borderId="0" xfId="0" applyFont="1" applyBorder="1" applyAlignment="1">
      <alignment horizontal="center" wrapText="1"/>
    </xf>
    <xf numFmtId="0" fontId="1" fillId="9" borderId="64" xfId="0" applyFont="1" applyFill="1" applyBorder="1" applyAlignment="1">
      <alignment horizontal="left" wrapText="1"/>
    </xf>
    <xf numFmtId="0" fontId="0" fillId="0" borderId="0" xfId="0" applyAlignment="1">
      <alignment vertical="center"/>
    </xf>
    <xf numFmtId="164" fontId="0" fillId="0" borderId="0" xfId="0" applyNumberFormat="1" applyAlignment="1">
      <alignment vertical="center"/>
    </xf>
    <xf numFmtId="0" fontId="1" fillId="0" borderId="0" xfId="0" applyFont="1" applyBorder="1" applyAlignment="1">
      <alignment horizontal="right" vertical="center"/>
    </xf>
    <xf numFmtId="0" fontId="0" fillId="0" borderId="0" xfId="0" applyBorder="1" applyAlignment="1">
      <alignment vertical="center"/>
    </xf>
    <xf numFmtId="0" fontId="1" fillId="0" borderId="0" xfId="0" applyFont="1" applyBorder="1" applyAlignment="1">
      <alignment horizontal="center" vertical="center"/>
    </xf>
    <xf numFmtId="164" fontId="0" fillId="0" borderId="0" xfId="0" applyNumberFormat="1" applyBorder="1" applyAlignment="1">
      <alignment vertical="center"/>
    </xf>
    <xf numFmtId="0" fontId="0" fillId="0" borderId="8" xfId="0" applyBorder="1" applyAlignment="1">
      <alignment vertical="center"/>
    </xf>
    <xf numFmtId="0" fontId="0" fillId="0" borderId="9" xfId="0" applyBorder="1" applyAlignment="1">
      <alignment vertical="center"/>
    </xf>
    <xf numFmtId="14" fontId="0" fillId="2" borderId="9" xfId="0" applyNumberFormat="1" applyFill="1" applyBorder="1" applyAlignment="1">
      <alignment vertical="center"/>
    </xf>
    <xf numFmtId="0" fontId="0" fillId="0" borderId="9" xfId="0" applyBorder="1" applyAlignment="1">
      <alignment horizontal="center" vertical="center"/>
    </xf>
    <xf numFmtId="164" fontId="0" fillId="0" borderId="9" xfId="0" applyNumberFormat="1" applyBorder="1" applyAlignment="1">
      <alignment vertical="center"/>
    </xf>
    <xf numFmtId="164" fontId="0" fillId="0" borderId="14" xfId="0" applyNumberFormat="1" applyBorder="1" applyAlignment="1">
      <alignment vertical="center"/>
    </xf>
    <xf numFmtId="0" fontId="1" fillId="0" borderId="12" xfId="0" applyFont="1" applyBorder="1" applyAlignment="1">
      <alignment vertical="center"/>
    </xf>
    <xf numFmtId="0" fontId="0" fillId="0" borderId="2" xfId="0" applyBorder="1" applyAlignment="1">
      <alignment vertical="center"/>
    </xf>
    <xf numFmtId="164" fontId="1" fillId="4" borderId="15" xfId="0" applyNumberFormat="1" applyFont="1" applyFill="1" applyBorder="1" applyAlignment="1" applyProtection="1">
      <alignment vertical="center"/>
      <protection locked="0"/>
    </xf>
    <xf numFmtId="0" fontId="0" fillId="0" borderId="6" xfId="0" applyBorder="1" applyAlignment="1">
      <alignment vertical="center"/>
    </xf>
    <xf numFmtId="0" fontId="0" fillId="0" borderId="3" xfId="0" applyBorder="1" applyAlignment="1">
      <alignment vertical="center"/>
    </xf>
    <xf numFmtId="164" fontId="0" fillId="2" borderId="3" xfId="0" applyNumberFormat="1" applyFill="1" applyBorder="1" applyAlignment="1" applyProtection="1">
      <alignment vertical="center"/>
      <protection locked="0"/>
    </xf>
    <xf numFmtId="164" fontId="0" fillId="0" borderId="11" xfId="0" applyNumberFormat="1" applyBorder="1" applyAlignment="1">
      <alignment vertical="center"/>
    </xf>
    <xf numFmtId="164" fontId="0" fillId="0" borderId="3" xfId="0" applyNumberFormat="1" applyBorder="1" applyAlignment="1">
      <alignment vertical="center"/>
    </xf>
    <xf numFmtId="164" fontId="0" fillId="0" borderId="7" xfId="0" applyNumberFormat="1" applyBorder="1" applyAlignment="1">
      <alignment vertical="center"/>
    </xf>
    <xf numFmtId="0" fontId="0" fillId="4" borderId="3" xfId="0" applyFill="1" applyBorder="1" applyAlignment="1">
      <alignment vertical="center"/>
    </xf>
    <xf numFmtId="164" fontId="1" fillId="4" borderId="60" xfId="0" applyNumberFormat="1" applyFont="1" applyFill="1" applyBorder="1" applyAlignment="1">
      <alignment vertical="center"/>
    </xf>
    <xf numFmtId="0" fontId="0" fillId="0" borderId="12" xfId="0" applyBorder="1" applyAlignment="1">
      <alignment vertical="center"/>
    </xf>
    <xf numFmtId="164" fontId="0" fillId="0" borderId="15" xfId="0" applyNumberFormat="1" applyBorder="1" applyAlignment="1">
      <alignment vertical="center"/>
    </xf>
    <xf numFmtId="164" fontId="0" fillId="0" borderId="3" xfId="0" quotePrefix="1" applyNumberFormat="1" applyBorder="1" applyAlignment="1">
      <alignment vertical="center"/>
    </xf>
    <xf numFmtId="4" fontId="0" fillId="0" borderId="6" xfId="1" applyFont="1" applyBorder="1" applyAlignment="1">
      <alignment vertical="center"/>
    </xf>
    <xf numFmtId="4" fontId="2" fillId="0" borderId="3" xfId="1" applyFont="1" applyBorder="1" applyAlignment="1">
      <alignment vertical="center"/>
    </xf>
    <xf numFmtId="4" fontId="2" fillId="0" borderId="7" xfId="1" applyFont="1" applyBorder="1" applyAlignment="1">
      <alignment vertical="center"/>
    </xf>
    <xf numFmtId="4" fontId="2" fillId="0" borderId="0" xfId="1" applyFont="1" applyAlignment="1">
      <alignment vertical="center"/>
    </xf>
    <xf numFmtId="0" fontId="0" fillId="0" borderId="12" xfId="0" applyFont="1" applyBorder="1" applyAlignment="1">
      <alignment vertical="center"/>
    </xf>
    <xf numFmtId="0" fontId="2" fillId="0" borderId="2" xfId="0" applyFont="1" applyBorder="1" applyAlignment="1">
      <alignment vertical="center"/>
    </xf>
    <xf numFmtId="164" fontId="2" fillId="0" borderId="2" xfId="0" applyNumberFormat="1" applyFont="1" applyBorder="1" applyAlignment="1">
      <alignment vertical="center"/>
    </xf>
    <xf numFmtId="164" fontId="2" fillId="0" borderId="15" xfId="0" applyNumberFormat="1" applyFont="1" applyBorder="1" applyAlignment="1">
      <alignment vertical="center"/>
    </xf>
    <xf numFmtId="0" fontId="2" fillId="0" borderId="0" xfId="0" applyFont="1" applyAlignment="1">
      <alignment vertical="center"/>
    </xf>
    <xf numFmtId="0" fontId="1" fillId="0" borderId="13" xfId="0" applyFont="1" applyBorder="1" applyAlignment="1">
      <alignment vertical="center"/>
    </xf>
    <xf numFmtId="0" fontId="0" fillId="0" borderId="10" xfId="0" applyBorder="1" applyAlignment="1">
      <alignment vertical="center"/>
    </xf>
    <xf numFmtId="164" fontId="0" fillId="0" borderId="10" xfId="0" applyNumberFormat="1" applyBorder="1" applyAlignment="1">
      <alignment vertical="center"/>
    </xf>
    <xf numFmtId="164" fontId="1" fillId="0" borderId="11" xfId="0" applyNumberFormat="1" applyFont="1" applyBorder="1" applyAlignment="1">
      <alignment vertical="center"/>
    </xf>
    <xf numFmtId="0" fontId="1" fillId="4" borderId="17" xfId="0" applyFont="1" applyFill="1" applyBorder="1" applyAlignment="1">
      <alignment vertical="center"/>
    </xf>
    <xf numFmtId="0" fontId="0" fillId="4" borderId="18" xfId="0" applyFill="1" applyBorder="1" applyAlignment="1">
      <alignment vertical="center"/>
    </xf>
    <xf numFmtId="164" fontId="0" fillId="4" borderId="18" xfId="0" applyNumberFormat="1" applyFill="1" applyBorder="1" applyAlignment="1">
      <alignment vertical="center"/>
    </xf>
    <xf numFmtId="164" fontId="1" fillId="4" borderId="19" xfId="0" applyNumberFormat="1"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164" fontId="0" fillId="3" borderId="5" xfId="0" applyNumberFormat="1" applyFill="1" applyBorder="1" applyAlignment="1">
      <alignment vertical="center"/>
    </xf>
    <xf numFmtId="3" fontId="0" fillId="3" borderId="3" xfId="0" applyNumberFormat="1" applyFill="1" applyBorder="1" applyAlignment="1" applyProtection="1">
      <alignment vertical="center"/>
      <protection locked="0"/>
    </xf>
    <xf numFmtId="164" fontId="0" fillId="3" borderId="3" xfId="0" applyNumberFormat="1" applyFill="1" applyBorder="1" applyAlignment="1" applyProtection="1">
      <alignment vertical="center"/>
      <protection locked="0"/>
    </xf>
    <xf numFmtId="0" fontId="0" fillId="0" borderId="13" xfId="0" applyBorder="1" applyAlignment="1">
      <alignment vertical="center"/>
    </xf>
    <xf numFmtId="3" fontId="0" fillId="3" borderId="10" xfId="0" applyNumberFormat="1" applyFill="1" applyBorder="1" applyAlignment="1" applyProtection="1">
      <alignment vertical="center"/>
      <protection locked="0"/>
    </xf>
    <xf numFmtId="164" fontId="0" fillId="0" borderId="16" xfId="0" applyNumberFormat="1" applyBorder="1" applyAlignment="1">
      <alignment vertical="center"/>
    </xf>
    <xf numFmtId="0" fontId="1" fillId="4" borderId="22" xfId="0" applyFont="1" applyFill="1" applyBorder="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1" fillId="4" borderId="20" xfId="0" applyFont="1" applyFill="1" applyBorder="1" applyAlignment="1">
      <alignment vertical="center"/>
    </xf>
    <xf numFmtId="0" fontId="1" fillId="4" borderId="21" xfId="0" applyFont="1" applyFill="1" applyBorder="1" applyAlignment="1">
      <alignment vertical="center"/>
    </xf>
    <xf numFmtId="164" fontId="1" fillId="4" borderId="21" xfId="0" applyNumberFormat="1" applyFont="1" applyFill="1" applyBorder="1" applyAlignment="1">
      <alignment vertical="center"/>
    </xf>
    <xf numFmtId="0" fontId="1" fillId="5" borderId="8" xfId="0" applyFont="1" applyFill="1" applyBorder="1" applyAlignment="1">
      <alignment vertical="center"/>
    </xf>
    <xf numFmtId="0" fontId="1" fillId="5" borderId="9" xfId="0" applyFont="1" applyFill="1" applyBorder="1" applyAlignment="1">
      <alignment vertical="center"/>
    </xf>
    <xf numFmtId="164" fontId="1" fillId="5" borderId="9" xfId="0" applyNumberFormat="1" applyFont="1" applyFill="1" applyBorder="1" applyAlignment="1">
      <alignment vertical="center"/>
    </xf>
    <xf numFmtId="164" fontId="1" fillId="5" borderId="14" xfId="0" applyNumberFormat="1" applyFont="1" applyFill="1" applyBorder="1" applyAlignment="1">
      <alignment vertical="center"/>
    </xf>
    <xf numFmtId="0" fontId="5" fillId="5" borderId="22" xfId="0" applyFont="1" applyFill="1" applyBorder="1" applyAlignment="1">
      <alignment vertical="center"/>
    </xf>
    <xf numFmtId="0" fontId="0" fillId="5" borderId="1" xfId="0" applyFill="1" applyBorder="1" applyAlignment="1">
      <alignment vertical="center"/>
    </xf>
    <xf numFmtId="164" fontId="0" fillId="5" borderId="1" xfId="0" applyNumberFormat="1" applyFill="1" applyBorder="1" applyAlignment="1">
      <alignment vertical="center"/>
    </xf>
    <xf numFmtId="164" fontId="0" fillId="5" borderId="23" xfId="0" applyNumberFormat="1" applyFill="1" applyBorder="1" applyAlignment="1">
      <alignment vertical="center"/>
    </xf>
    <xf numFmtId="14" fontId="1" fillId="4" borderId="0" xfId="0" applyNumberFormat="1" applyFont="1" applyFill="1" applyBorder="1" applyAlignment="1" applyProtection="1">
      <alignment horizontal="center" vertical="center"/>
      <protection locked="0"/>
    </xf>
    <xf numFmtId="0" fontId="0" fillId="0" borderId="29" xfId="0" applyBorder="1" applyAlignment="1">
      <alignment vertical="center"/>
    </xf>
    <xf numFmtId="0" fontId="1" fillId="0" borderId="29" xfId="0" applyFont="1" applyBorder="1" applyAlignment="1">
      <alignment horizontal="right" vertical="center"/>
    </xf>
    <xf numFmtId="0" fontId="1" fillId="0" borderId="29" xfId="0" applyFont="1" applyBorder="1" applyAlignment="1">
      <alignment vertical="center"/>
    </xf>
    <xf numFmtId="0" fontId="1" fillId="4" borderId="6" xfId="0" applyFont="1" applyFill="1" applyBorder="1" applyAlignment="1">
      <alignment vertical="center"/>
    </xf>
    <xf numFmtId="49" fontId="1" fillId="4" borderId="1" xfId="0" applyNumberFormat="1" applyFont="1" applyFill="1" applyBorder="1" applyAlignment="1" applyProtection="1">
      <alignment horizontal="center" vertical="center"/>
      <protection locked="0"/>
    </xf>
    <xf numFmtId="4" fontId="7" fillId="0" borderId="31" xfId="0" applyNumberFormat="1" applyFont="1" applyBorder="1" applyAlignment="1" applyProtection="1">
      <alignment horizontal="right"/>
      <protection hidden="1"/>
    </xf>
    <xf numFmtId="4" fontId="8" fillId="2" borderId="26" xfId="0" applyNumberFormat="1" applyFont="1" applyFill="1" applyBorder="1" applyAlignment="1" applyProtection="1">
      <alignment horizontal="center"/>
      <protection hidden="1"/>
    </xf>
    <xf numFmtId="16" fontId="9" fillId="2" borderId="37" xfId="0" applyNumberFormat="1" applyFont="1" applyFill="1" applyBorder="1" applyAlignment="1" applyProtection="1">
      <alignment horizontal="center"/>
      <protection locked="0"/>
    </xf>
    <xf numFmtId="14" fontId="1" fillId="4" borderId="1" xfId="0" applyNumberFormat="1" applyFont="1" applyFill="1" applyBorder="1" applyAlignment="1" applyProtection="1">
      <alignment horizontal="center"/>
      <protection locked="0"/>
    </xf>
    <xf numFmtId="0" fontId="1" fillId="0" borderId="8" xfId="0" applyFont="1" applyBorder="1" applyAlignment="1" applyProtection="1">
      <alignment horizontal="right"/>
    </xf>
    <xf numFmtId="7" fontId="1" fillId="4" borderId="21" xfId="0" applyNumberFormat="1" applyFont="1" applyFill="1" applyBorder="1" applyAlignment="1" applyProtection="1">
      <alignment horizontal="center"/>
    </xf>
    <xf numFmtId="0" fontId="0" fillId="0" borderId="9" xfId="0" applyBorder="1" applyProtection="1">
      <protection locked="0"/>
    </xf>
    <xf numFmtId="0" fontId="0" fillId="0" borderId="9" xfId="0" applyBorder="1" applyAlignment="1" applyProtection="1"/>
    <xf numFmtId="0" fontId="1" fillId="0" borderId="9" xfId="0" applyFont="1" applyBorder="1" applyAlignment="1" applyProtection="1">
      <alignment horizontal="right"/>
    </xf>
    <xf numFmtId="0" fontId="0" fillId="0" borderId="9" xfId="0" applyBorder="1" applyAlignment="1" applyProtection="1">
      <protection locked="0"/>
    </xf>
    <xf numFmtId="0" fontId="0" fillId="0" borderId="14" xfId="0" applyBorder="1"/>
    <xf numFmtId="0" fontId="3" fillId="0" borderId="29" xfId="0" applyFont="1" applyBorder="1" applyProtection="1"/>
    <xf numFmtId="0" fontId="3" fillId="0" borderId="0" xfId="0" applyFont="1" applyBorder="1" applyProtection="1"/>
    <xf numFmtId="0" fontId="0" fillId="0" borderId="0" xfId="0" applyBorder="1" applyProtection="1"/>
    <xf numFmtId="0" fontId="0" fillId="0" borderId="11" xfId="0" applyBorder="1"/>
    <xf numFmtId="0" fontId="1" fillId="0" borderId="22" xfId="0" applyFont="1" applyBorder="1" applyAlignment="1" applyProtection="1">
      <alignment horizontal="right"/>
    </xf>
    <xf numFmtId="0" fontId="0" fillId="0" borderId="29" xfId="0" applyBorder="1" applyProtection="1"/>
    <xf numFmtId="14" fontId="2" fillId="0" borderId="0" xfId="0" applyNumberFormat="1" applyFont="1" applyBorder="1" applyProtection="1"/>
    <xf numFmtId="0" fontId="0" fillId="0" borderId="0" xfId="0" applyBorder="1" applyProtection="1">
      <protection locked="0"/>
    </xf>
    <xf numFmtId="0" fontId="0" fillId="0" borderId="11" xfId="0" applyBorder="1" applyProtection="1"/>
    <xf numFmtId="15" fontId="7" fillId="0" borderId="29" xfId="0" applyNumberFormat="1" applyFont="1" applyBorder="1" applyAlignment="1" applyProtection="1">
      <alignment horizontal="left"/>
      <protection locked="0"/>
    </xf>
    <xf numFmtId="0" fontId="7" fillId="0" borderId="11" xfId="0" applyFont="1" applyBorder="1"/>
    <xf numFmtId="15" fontId="7" fillId="0" borderId="29" xfId="0" applyNumberFormat="1" applyFont="1" applyBorder="1" applyAlignment="1" applyProtection="1">
      <alignment horizontal="left"/>
    </xf>
    <xf numFmtId="15" fontId="0" fillId="0" borderId="29" xfId="0" applyNumberFormat="1" applyBorder="1" applyAlignment="1" applyProtection="1">
      <alignment horizontal="left"/>
    </xf>
    <xf numFmtId="0" fontId="7" fillId="0" borderId="29" xfId="0" applyFont="1" applyBorder="1" applyProtection="1"/>
    <xf numFmtId="15" fontId="0" fillId="0" borderId="0" xfId="0" applyNumberFormat="1" applyBorder="1" applyProtection="1"/>
    <xf numFmtId="7" fontId="0" fillId="0" borderId="0" xfId="0" applyNumberFormat="1" applyBorder="1" applyProtection="1"/>
    <xf numFmtId="15" fontId="0" fillId="0" borderId="29" xfId="0" applyNumberFormat="1" applyBorder="1" applyProtection="1"/>
    <xf numFmtId="15" fontId="0" fillId="0" borderId="22" xfId="0" applyNumberFormat="1" applyBorder="1" applyProtection="1"/>
    <xf numFmtId="14" fontId="1" fillId="0" borderId="1" xfId="0" applyNumberFormat="1" applyFont="1" applyBorder="1" applyAlignment="1" applyProtection="1">
      <alignment horizontal="center"/>
    </xf>
    <xf numFmtId="0" fontId="0" fillId="0" borderId="23" xfId="0" applyBorder="1"/>
    <xf numFmtId="0" fontId="7" fillId="0" borderId="58" xfId="0" applyFont="1" applyBorder="1"/>
    <xf numFmtId="166" fontId="7" fillId="0" borderId="10" xfId="0" applyNumberFormat="1" applyFont="1" applyBorder="1" applyAlignment="1">
      <alignment horizontal="right"/>
    </xf>
    <xf numFmtId="164" fontId="7" fillId="0" borderId="10" xfId="0" applyNumberFormat="1" applyFont="1" applyBorder="1"/>
    <xf numFmtId="0" fontId="7" fillId="0" borderId="65" xfId="0" applyFont="1" applyBorder="1" applyAlignment="1">
      <alignment horizontal="center"/>
    </xf>
    <xf numFmtId="0" fontId="7" fillId="0" borderId="32" xfId="0" applyFont="1" applyBorder="1"/>
    <xf numFmtId="166" fontId="7" fillId="0" borderId="2" xfId="0" applyNumberFormat="1" applyFont="1" applyBorder="1" applyAlignment="1">
      <alignment horizontal="right"/>
    </xf>
    <xf numFmtId="164" fontId="7" fillId="0" borderId="2" xfId="0" applyNumberFormat="1" applyFont="1" applyBorder="1"/>
    <xf numFmtId="0" fontId="7" fillId="0" borderId="37" xfId="0" applyFont="1" applyBorder="1" applyAlignment="1">
      <alignment horizontal="center"/>
    </xf>
    <xf numFmtId="2" fontId="7" fillId="0" borderId="10" xfId="0" applyNumberFormat="1" applyFont="1" applyBorder="1" applyAlignment="1">
      <alignment horizontal="center"/>
    </xf>
    <xf numFmtId="164" fontId="7" fillId="0" borderId="10" xfId="0" applyNumberFormat="1" applyFont="1" applyBorder="1" applyAlignment="1">
      <alignment horizontal="right"/>
    </xf>
    <xf numFmtId="164" fontId="7" fillId="0" borderId="2" xfId="0" applyNumberFormat="1" applyFont="1" applyBorder="1" applyAlignment="1">
      <alignment horizontal="right"/>
    </xf>
    <xf numFmtId="0" fontId="0" fillId="4" borderId="66" xfId="0" applyFill="1" applyBorder="1"/>
    <xf numFmtId="0" fontId="7" fillId="0" borderId="10" xfId="0" applyFont="1" applyBorder="1" applyAlignment="1">
      <alignment horizontal="center"/>
    </xf>
    <xf numFmtId="166" fontId="7" fillId="0" borderId="2" xfId="0" applyNumberFormat="1" applyFont="1" applyBorder="1" applyAlignment="1" applyProtection="1">
      <alignment horizontal="right"/>
    </xf>
    <xf numFmtId="166" fontId="7" fillId="0" borderId="10" xfId="0" applyNumberFormat="1" applyFont="1" applyBorder="1"/>
    <xf numFmtId="166" fontId="7" fillId="0" borderId="2" xfId="0" applyNumberFormat="1" applyFont="1" applyBorder="1"/>
    <xf numFmtId="0" fontId="7" fillId="0" borderId="32" xfId="0" applyFont="1" applyBorder="1" applyProtection="1">
      <protection locked="0"/>
    </xf>
    <xf numFmtId="166" fontId="7" fillId="0" borderId="2" xfId="0" applyNumberFormat="1" applyFont="1" applyBorder="1" applyProtection="1"/>
    <xf numFmtId="164" fontId="7" fillId="0" borderId="2" xfId="0" applyNumberFormat="1" applyFont="1" applyBorder="1" applyProtection="1">
      <protection locked="0"/>
    </xf>
    <xf numFmtId="0" fontId="7" fillId="0" borderId="58" xfId="0" applyFont="1" applyBorder="1" applyProtection="1">
      <protection locked="0"/>
    </xf>
    <xf numFmtId="166" fontId="7" fillId="0" borderId="10" xfId="0" applyNumberFormat="1" applyFont="1" applyBorder="1" applyProtection="1"/>
    <xf numFmtId="164" fontId="7" fillId="0" borderId="10" xfId="0" applyNumberFormat="1" applyFont="1" applyBorder="1" applyProtection="1">
      <protection locked="0"/>
    </xf>
    <xf numFmtId="0" fontId="7" fillId="0" borderId="37" xfId="0" applyFont="1" applyBorder="1" applyAlignment="1" applyProtection="1">
      <alignment horizontal="center"/>
      <protection locked="0"/>
    </xf>
    <xf numFmtId="2" fontId="0" fillId="0" borderId="0" xfId="0" applyNumberFormat="1"/>
    <xf numFmtId="164" fontId="7" fillId="0" borderId="0" xfId="0" applyNumberFormat="1" applyFont="1" applyProtection="1"/>
    <xf numFmtId="164" fontId="1" fillId="10" borderId="20" xfId="0" applyNumberFormat="1" applyFont="1" applyFill="1" applyBorder="1" applyAlignment="1">
      <alignment vertical="center"/>
    </xf>
    <xf numFmtId="168" fontId="1" fillId="10" borderId="28" xfId="0" applyNumberFormat="1" applyFont="1" applyFill="1" applyBorder="1" applyAlignment="1">
      <alignment vertical="center"/>
    </xf>
    <xf numFmtId="0" fontId="0" fillId="0" borderId="0" xfId="0" applyFont="1" applyFill="1" applyBorder="1" applyAlignment="1">
      <alignment wrapText="1"/>
    </xf>
    <xf numFmtId="0" fontId="17" fillId="10" borderId="0" xfId="0" applyFont="1" applyFill="1" applyBorder="1" applyAlignment="1">
      <alignment wrapText="1"/>
    </xf>
    <xf numFmtId="0" fontId="8" fillId="0" borderId="9" xfId="0" applyFont="1" applyFill="1" applyBorder="1" applyAlignment="1" applyProtection="1"/>
    <xf numFmtId="7" fontId="8" fillId="0" borderId="9" xfId="0" applyNumberFormat="1" applyFont="1" applyFill="1" applyBorder="1" applyAlignment="1" applyProtection="1"/>
    <xf numFmtId="0" fontId="7" fillId="0" borderId="9" xfId="0" applyFont="1" applyFill="1" applyBorder="1"/>
    <xf numFmtId="7" fontId="8" fillId="0" borderId="14" xfId="0" applyNumberFormat="1" applyFont="1" applyFill="1" applyBorder="1" applyAlignment="1" applyProtection="1"/>
    <xf numFmtId="1" fontId="7" fillId="0" borderId="0" xfId="0" applyNumberFormat="1" applyFont="1" applyFill="1" applyBorder="1" applyAlignment="1" applyProtection="1">
      <alignment horizontal="center"/>
      <protection locked="0"/>
    </xf>
    <xf numFmtId="7" fontId="7" fillId="0" borderId="0" xfId="0" applyNumberFormat="1" applyFont="1" applyBorder="1" applyAlignment="1" applyProtection="1">
      <alignment horizontal="center"/>
    </xf>
    <xf numFmtId="7" fontId="7" fillId="0" borderId="11" xfId="0" applyNumberFormat="1" applyFont="1" applyBorder="1" applyAlignment="1" applyProtection="1">
      <alignment horizontal="right"/>
    </xf>
    <xf numFmtId="15" fontId="7" fillId="0" borderId="29" xfId="0" applyNumberFormat="1" applyFont="1" applyFill="1" applyBorder="1" applyAlignment="1" applyProtection="1">
      <alignment horizontal="left"/>
      <protection locked="0"/>
    </xf>
    <xf numFmtId="49" fontId="7" fillId="0" borderId="0" xfId="0" applyNumberFormat="1" applyFont="1" applyFill="1" applyBorder="1" applyAlignment="1" applyProtection="1">
      <alignment horizontal="center"/>
      <protection locked="0"/>
    </xf>
    <xf numFmtId="7" fontId="7" fillId="0" borderId="0" xfId="0" applyNumberFormat="1" applyFont="1" applyFill="1" applyBorder="1" applyAlignment="1" applyProtection="1">
      <alignment horizontal="center"/>
      <protection locked="0"/>
    </xf>
    <xf numFmtId="1" fontId="7" fillId="11" borderId="26" xfId="0" applyNumberFormat="1" applyFont="1" applyFill="1" applyBorder="1" applyAlignment="1" applyProtection="1">
      <alignment horizontal="center"/>
      <protection locked="0"/>
    </xf>
    <xf numFmtId="1" fontId="7" fillId="11" borderId="31" xfId="0" applyNumberFormat="1" applyFont="1" applyFill="1" applyBorder="1" applyAlignment="1" applyProtection="1">
      <alignment horizontal="center"/>
      <protection locked="0"/>
    </xf>
    <xf numFmtId="1" fontId="7" fillId="11" borderId="44" xfId="0" applyNumberFormat="1" applyFont="1" applyFill="1" applyBorder="1" applyAlignment="1" applyProtection="1">
      <alignment horizontal="center"/>
      <protection locked="0"/>
    </xf>
    <xf numFmtId="0" fontId="8" fillId="3" borderId="29" xfId="0" applyFont="1" applyFill="1" applyBorder="1" applyProtection="1"/>
    <xf numFmtId="0" fontId="8" fillId="3" borderId="0" xfId="0" applyFont="1" applyFill="1" applyBorder="1" applyProtection="1"/>
    <xf numFmtId="0" fontId="8" fillId="3" borderId="0" xfId="0" applyFont="1" applyFill="1" applyBorder="1" applyAlignment="1" applyProtection="1">
      <alignment horizontal="center"/>
    </xf>
    <xf numFmtId="8" fontId="8" fillId="3" borderId="67" xfId="2" applyFont="1" applyFill="1" applyBorder="1" applyAlignment="1" applyProtection="1">
      <alignment horizontal="center"/>
    </xf>
    <xf numFmtId="8" fontId="12" fillId="3" borderId="68" xfId="2" applyFont="1" applyFill="1" applyBorder="1" applyAlignment="1" applyProtection="1">
      <alignment horizontal="center"/>
    </xf>
    <xf numFmtId="7" fontId="7" fillId="0" borderId="3" xfId="0" applyNumberFormat="1" applyFont="1" applyBorder="1" applyAlignment="1" applyProtection="1">
      <alignment horizontal="center"/>
    </xf>
    <xf numFmtId="0" fontId="7" fillId="4" borderId="3" xfId="0" applyFont="1" applyFill="1" applyBorder="1" applyAlignment="1" applyProtection="1">
      <alignment horizontal="center"/>
      <protection locked="0"/>
    </xf>
    <xf numFmtId="8" fontId="7" fillId="0" borderId="3" xfId="0" applyNumberFormat="1" applyFont="1" applyBorder="1" applyAlignment="1" applyProtection="1">
      <alignment horizontal="right"/>
    </xf>
    <xf numFmtId="8" fontId="7" fillId="0" borderId="5" xfId="0" applyNumberFormat="1" applyFont="1" applyBorder="1" applyAlignment="1" applyProtection="1">
      <alignment horizontal="right"/>
    </xf>
    <xf numFmtId="8" fontId="7" fillId="0" borderId="69" xfId="0" applyNumberFormat="1" applyFont="1" applyFill="1" applyBorder="1" applyAlignment="1" applyProtection="1">
      <alignment horizontal="center"/>
    </xf>
    <xf numFmtId="8" fontId="7" fillId="0" borderId="7" xfId="0" applyNumberFormat="1" applyFont="1" applyFill="1" applyBorder="1" applyAlignment="1" applyProtection="1">
      <alignment horizontal="center"/>
    </xf>
    <xf numFmtId="8" fontId="7" fillId="0" borderId="1" xfId="0" applyNumberFormat="1" applyFont="1" applyBorder="1" applyAlignment="1" applyProtection="1">
      <alignment horizontal="right"/>
    </xf>
    <xf numFmtId="8" fontId="7" fillId="0" borderId="23" xfId="0" applyNumberFormat="1" applyFont="1" applyFill="1" applyBorder="1" applyAlignment="1" applyProtection="1">
      <alignment horizontal="center"/>
    </xf>
    <xf numFmtId="8" fontId="8" fillId="0" borderId="14" xfId="2" applyFont="1" applyFill="1" applyBorder="1" applyAlignment="1" applyProtection="1">
      <alignment horizontal="right"/>
    </xf>
    <xf numFmtId="7" fontId="8" fillId="0" borderId="11" xfId="0" applyNumberFormat="1" applyFont="1" applyFill="1" applyBorder="1" applyAlignment="1" applyProtection="1"/>
    <xf numFmtId="7" fontId="8" fillId="0" borderId="0" xfId="0" applyNumberFormat="1" applyFont="1" applyFill="1" applyBorder="1" applyAlignment="1" applyProtection="1"/>
    <xf numFmtId="0" fontId="18" fillId="0" borderId="0" xfId="0" applyFont="1" applyBorder="1" applyAlignment="1">
      <alignment wrapText="1"/>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164" fontId="1" fillId="4" borderId="1" xfId="0" applyNumberFormat="1" applyFont="1" applyFill="1" applyBorder="1" applyAlignment="1" applyProtection="1">
      <alignment horizontal="center" vertical="center"/>
      <protection locked="0"/>
    </xf>
    <xf numFmtId="164" fontId="1" fillId="4" borderId="23" xfId="0" applyNumberFormat="1" applyFont="1" applyFill="1" applyBorder="1" applyAlignment="1" applyProtection="1">
      <alignment horizontal="center" vertical="center"/>
      <protection locked="0"/>
    </xf>
    <xf numFmtId="16" fontId="10" fillId="0" borderId="8" xfId="0" applyNumberFormat="1" applyFont="1" applyBorder="1" applyAlignment="1" applyProtection="1">
      <alignment horizontal="center"/>
      <protection hidden="1"/>
    </xf>
    <xf numFmtId="16" fontId="10" fillId="0" borderId="14" xfId="0" applyNumberFormat="1" applyFont="1" applyBorder="1" applyAlignment="1" applyProtection="1">
      <alignment horizontal="center"/>
      <protection hidden="1"/>
    </xf>
    <xf numFmtId="16" fontId="1" fillId="4" borderId="21" xfId="0" applyNumberFormat="1" applyFont="1" applyFill="1" applyBorder="1" applyAlignment="1" applyProtection="1">
      <alignment horizontal="center"/>
    </xf>
    <xf numFmtId="0" fontId="3" fillId="4" borderId="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 fillId="0" borderId="1" xfId="0" applyFont="1" applyBorder="1" applyAlignment="1" applyProtection="1">
      <alignment horizontal="left" indent="4"/>
    </xf>
  </cellXfs>
  <cellStyles count="4">
    <cellStyle name="Comma" xfId="1" builtinId="3"/>
    <cellStyle name="Comma 2" xf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workbookViewId="0">
      <selection activeCell="A4" sqref="A4"/>
    </sheetView>
  </sheetViews>
  <sheetFormatPr defaultRowHeight="12.75"/>
  <cols>
    <col min="1" max="1" width="100.5703125" style="19" customWidth="1"/>
  </cols>
  <sheetData>
    <row r="1" spans="1:1">
      <c r="A1" s="21" t="s">
        <v>129</v>
      </c>
    </row>
    <row r="2" spans="1:1">
      <c r="A2" s="21" t="s">
        <v>130</v>
      </c>
    </row>
    <row r="3" spans="1:1">
      <c r="A3" s="21" t="s">
        <v>131</v>
      </c>
    </row>
    <row r="4" spans="1:1">
      <c r="A4" s="286" t="s">
        <v>348</v>
      </c>
    </row>
    <row r="5" spans="1:1" ht="13.5" thickBot="1">
      <c r="A5" s="286" t="s">
        <v>330</v>
      </c>
    </row>
    <row r="6" spans="1:1" ht="68.25" customHeight="1" thickBot="1">
      <c r="A6" s="287" t="s">
        <v>349</v>
      </c>
    </row>
    <row r="7" spans="1:1" ht="63.75">
      <c r="A7" s="417" t="s">
        <v>332</v>
      </c>
    </row>
    <row r="8" spans="1:1" ht="6" customHeight="1">
      <c r="A8" s="418"/>
    </row>
    <row r="9" spans="1:1" ht="45.75" customHeight="1">
      <c r="A9" s="98" t="s">
        <v>333</v>
      </c>
    </row>
    <row r="10" spans="1:1" ht="6.75" customHeight="1">
      <c r="A10" s="418"/>
    </row>
    <row r="11" spans="1:1" s="97" customFormat="1" ht="41.25" customHeight="1">
      <c r="A11" s="98" t="s">
        <v>284</v>
      </c>
    </row>
    <row r="12" spans="1:1" s="97" customFormat="1" ht="5.25" customHeight="1">
      <c r="A12" s="418"/>
    </row>
    <row r="13" spans="1:1" s="97" customFormat="1" ht="30.75" customHeight="1">
      <c r="A13" s="448" t="s">
        <v>347</v>
      </c>
    </row>
    <row r="14" spans="1:1" s="97" customFormat="1" ht="5.25" customHeight="1">
      <c r="A14" s="418"/>
    </row>
    <row r="15" spans="1:1" s="97" customFormat="1">
      <c r="A15" s="98"/>
    </row>
    <row r="16" spans="1:1" s="97" customFormat="1" ht="57" customHeight="1">
      <c r="A16" s="98"/>
    </row>
    <row r="17" spans="1:1" s="97" customFormat="1" ht="12" customHeight="1">
      <c r="A17" s="98"/>
    </row>
    <row r="18" spans="1:1" s="97" customFormat="1">
      <c r="A18" s="98"/>
    </row>
    <row r="19" spans="1:1" s="97" customFormat="1">
      <c r="A19" s="98"/>
    </row>
    <row r="20" spans="1:1" s="97" customFormat="1">
      <c r="A20" s="98"/>
    </row>
    <row r="21" spans="1:1" s="97" customFormat="1" ht="63" customHeight="1">
      <c r="A21" s="98"/>
    </row>
    <row r="22" spans="1:1" s="97" customFormat="1" ht="50.25" customHeight="1">
      <c r="A22" s="98"/>
    </row>
    <row r="23" spans="1:1" s="97" customFormat="1">
      <c r="A23" s="98"/>
    </row>
    <row r="24" spans="1:1" s="97" customFormat="1" ht="48.75" customHeight="1">
      <c r="A24" s="98"/>
    </row>
    <row r="25" spans="1:1" s="97" customFormat="1">
      <c r="A25" s="98"/>
    </row>
    <row r="26" spans="1:1" s="97" customFormat="1" ht="34.5" customHeight="1">
      <c r="A26" s="20"/>
    </row>
    <row r="27" spans="1:1" s="97" customFormat="1">
      <c r="A27" s="98"/>
    </row>
    <row r="28" spans="1:1" s="97" customFormat="1" ht="48" customHeight="1">
      <c r="A28" s="98"/>
    </row>
    <row r="29" spans="1:1" s="97" customFormat="1">
      <c r="A29" s="98"/>
    </row>
    <row r="30" spans="1:1" s="97" customFormat="1" ht="32.25" customHeight="1">
      <c r="A30" s="20"/>
    </row>
    <row r="31" spans="1:1" s="97" customFormat="1">
      <c r="A31" s="98"/>
    </row>
    <row r="32" spans="1:1" s="97" customFormat="1" ht="50.25" customHeight="1">
      <c r="A32" s="20"/>
    </row>
    <row r="33" spans="1:1" s="97" customFormat="1">
      <c r="A33" s="98"/>
    </row>
    <row r="34" spans="1:1" s="97" customFormat="1">
      <c r="A34" s="20"/>
    </row>
    <row r="35" spans="1:1" s="97" customFormat="1">
      <c r="A35" s="98"/>
    </row>
    <row r="36" spans="1:1" s="97" customFormat="1">
      <c r="A36" s="98"/>
    </row>
    <row r="37" spans="1:1" s="97" customFormat="1">
      <c r="A37" s="98"/>
    </row>
    <row r="38" spans="1:1" s="97" customFormat="1" ht="78.75" customHeight="1">
      <c r="A38" s="254"/>
    </row>
    <row r="39" spans="1:1" s="97" customFormat="1">
      <c r="A39" s="98"/>
    </row>
    <row r="40" spans="1:1" s="97" customFormat="1" ht="31.5" customHeight="1">
      <c r="A40" s="98"/>
    </row>
    <row r="41" spans="1:1" s="97" customFormat="1">
      <c r="A41" s="98"/>
    </row>
    <row r="42" spans="1:1" s="97" customFormat="1">
      <c r="A42" s="20"/>
    </row>
    <row r="43" spans="1:1" s="97" customFormat="1" ht="13.5" thickBot="1">
      <c r="A43" s="22"/>
    </row>
    <row r="44" spans="1:1" s="97" customFormat="1">
      <c r="A44" s="98"/>
    </row>
    <row r="45" spans="1:1" s="97" customFormat="1" ht="13.5" thickBot="1">
      <c r="A45" s="22"/>
    </row>
    <row r="46" spans="1:1" s="97" customFormat="1">
      <c r="A46" s="98"/>
    </row>
    <row r="47" spans="1:1" s="97" customFormat="1" ht="46.5" customHeight="1">
      <c r="A47" s="98"/>
    </row>
    <row r="48" spans="1:1" s="97" customFormat="1">
      <c r="A48" s="98"/>
    </row>
    <row r="49" spans="1:1" s="97" customFormat="1">
      <c r="A49" s="20"/>
    </row>
    <row r="50" spans="1:1" s="97" customFormat="1" ht="13.5" thickBot="1">
      <c r="A50" s="22"/>
    </row>
    <row r="51" spans="1:1" s="97" customFormat="1">
      <c r="A51" s="99"/>
    </row>
    <row r="52" spans="1:1" s="97" customFormat="1">
      <c r="A52" s="20"/>
    </row>
    <row r="53" spans="1:1" s="97" customFormat="1">
      <c r="A53" s="100"/>
    </row>
    <row r="54" spans="1:1" s="97" customFormat="1">
      <c r="A54" s="98"/>
    </row>
    <row r="55" spans="1:1" s="97" customFormat="1" ht="59.25" customHeight="1">
      <c r="A55" s="99"/>
    </row>
    <row r="56" spans="1:1" s="97" customFormat="1">
      <c r="A56" s="98"/>
    </row>
    <row r="57" spans="1:1" s="97" customFormat="1">
      <c r="A57" s="20"/>
    </row>
    <row r="58" spans="1:1" s="97" customFormat="1" ht="13.5" thickBot="1">
      <c r="A58" s="22"/>
    </row>
    <row r="59" spans="1:1" s="97" customFormat="1">
      <c r="A59" s="98"/>
    </row>
    <row r="60" spans="1:1" s="97" customFormat="1">
      <c r="A60" s="23"/>
    </row>
    <row r="61" spans="1:1" s="97" customFormat="1">
      <c r="A61" s="23"/>
    </row>
    <row r="62" spans="1:1" s="97" customFormat="1">
      <c r="A62" s="98"/>
    </row>
    <row r="63" spans="1:1" s="97" customFormat="1">
      <c r="A63" s="98"/>
    </row>
    <row r="64" spans="1:1" s="97" customFormat="1" ht="68.25" customHeight="1">
      <c r="A64" s="98"/>
    </row>
    <row r="65" spans="1:1" s="97" customFormat="1">
      <c r="A65" s="98"/>
    </row>
    <row r="66" spans="1:1" s="97" customFormat="1">
      <c r="A66" s="20"/>
    </row>
    <row r="67" spans="1:1" s="97" customFormat="1">
      <c r="A67" s="98"/>
    </row>
    <row r="68" spans="1:1" s="97" customFormat="1">
      <c r="A68" s="20"/>
    </row>
    <row r="69" spans="1:1">
      <c r="A69" s="18"/>
    </row>
    <row r="70" spans="1:1">
      <c r="A70" s="85"/>
    </row>
  </sheetData>
  <phoneticPr fontId="0" type="noConversion"/>
  <pageMargins left="0.75" right="0.75" top="1" bottom="1" header="0.5" footer="0.5"/>
  <pageSetup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4"/>
  <sheetViews>
    <sheetView showGridLines="0" topLeftCell="A136"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3" t="s">
        <v>3</v>
      </c>
      <c r="B1" s="364" t="str">
        <f>'Daily Summary'!L2</f>
        <v>S19001</v>
      </c>
      <c r="C1" s="365"/>
      <c r="D1" s="366"/>
      <c r="E1" s="367" t="s">
        <v>51</v>
      </c>
      <c r="F1" s="456" t="str">
        <f>'Daily Summary'!A1</f>
        <v>T/S Kevin McCormack</v>
      </c>
      <c r="G1" s="456"/>
      <c r="H1" s="368"/>
      <c r="I1" s="369"/>
      <c r="J1" s="11"/>
      <c r="K1" s="5"/>
      <c r="L1" s="5"/>
      <c r="M1" s="5"/>
      <c r="N1" s="5"/>
      <c r="O1" s="5"/>
      <c r="P1" s="5"/>
    </row>
    <row r="2" spans="1:16" ht="12.75" customHeight="1">
      <c r="A2" s="370"/>
      <c r="B2" s="371"/>
      <c r="C2" s="371"/>
      <c r="D2" s="372"/>
      <c r="E2" s="371"/>
      <c r="F2" s="372"/>
      <c r="G2" s="371"/>
      <c r="H2" s="372"/>
      <c r="I2" s="373"/>
    </row>
    <row r="3" spans="1:16" ht="12.75" customHeight="1">
      <c r="A3" s="370"/>
      <c r="B3" s="371"/>
      <c r="C3" s="371"/>
      <c r="D3" s="372"/>
      <c r="E3" s="371"/>
      <c r="F3" s="372"/>
      <c r="G3" s="371"/>
      <c r="H3" s="372"/>
      <c r="I3" s="373"/>
    </row>
    <row r="4" spans="1:16" ht="13.5" thickBot="1">
      <c r="A4" s="374" t="s">
        <v>52</v>
      </c>
      <c r="B4" s="362">
        <f>'day6'!B4+1</f>
        <v>43441</v>
      </c>
      <c r="C4" s="14"/>
      <c r="D4" s="459" t="s">
        <v>286</v>
      </c>
      <c r="E4" s="459"/>
      <c r="F4" s="459"/>
      <c r="G4" s="457"/>
      <c r="H4" s="457"/>
      <c r="I4" s="458"/>
    </row>
    <row r="5" spans="1:16" ht="13.5" thickBot="1">
      <c r="A5" s="375"/>
      <c r="B5" s="372"/>
      <c r="C5" s="376"/>
      <c r="D5" s="371"/>
      <c r="E5" s="372"/>
      <c r="F5" s="372"/>
      <c r="G5" s="377"/>
      <c r="H5" s="371"/>
      <c r="I5" s="378"/>
    </row>
    <row r="6" spans="1:16" s="24" customFormat="1" ht="10.5">
      <c r="A6" s="101"/>
      <c r="B6" s="272" t="s">
        <v>335</v>
      </c>
      <c r="C6" s="272" t="s">
        <v>237</v>
      </c>
      <c r="D6" s="102"/>
      <c r="E6" s="272" t="s">
        <v>4</v>
      </c>
      <c r="F6" s="102"/>
      <c r="G6" s="272" t="s">
        <v>2</v>
      </c>
      <c r="H6" s="272" t="s">
        <v>5</v>
      </c>
      <c r="I6" s="103"/>
    </row>
    <row r="7" spans="1:16" s="24" customFormat="1" ht="11.25" thickBot="1">
      <c r="A7" s="104" t="s">
        <v>53</v>
      </c>
      <c r="B7" s="105" t="s">
        <v>336</v>
      </c>
      <c r="C7" s="105"/>
      <c r="D7" s="105" t="s">
        <v>10</v>
      </c>
      <c r="E7" s="105" t="s">
        <v>1</v>
      </c>
      <c r="F7" s="105" t="s">
        <v>6</v>
      </c>
      <c r="G7" s="105" t="s">
        <v>7</v>
      </c>
      <c r="H7" s="105" t="s">
        <v>8</v>
      </c>
      <c r="I7" s="106" t="s">
        <v>9</v>
      </c>
      <c r="J7" s="107"/>
    </row>
    <row r="8" spans="1:16" s="24" customFormat="1" ht="10.5">
      <c r="A8" s="108" t="s">
        <v>167</v>
      </c>
      <c r="B8" s="429"/>
      <c r="C8" s="109"/>
      <c r="D8" s="110" t="s">
        <v>168</v>
      </c>
      <c r="E8" s="111" t="s">
        <v>13</v>
      </c>
      <c r="F8" s="112" t="s">
        <v>169</v>
      </c>
      <c r="G8" s="113">
        <v>0</v>
      </c>
      <c r="H8" s="114">
        <f>INDEX(rate!$F$4:$G$58,MATCH(E8,rate!$F$4:$F$58,0),2)</f>
        <v>94</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39</v>
      </c>
      <c r="F18" s="88" t="s">
        <v>169</v>
      </c>
      <c r="G18" s="120">
        <v>0</v>
      </c>
      <c r="H18" s="121">
        <f>INDEX(rate!$F$4:$G$58,MATCH(E18,rate!$F$4:$F$58,0),2)</f>
        <v>78</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191</v>
      </c>
      <c r="F20" s="88" t="s">
        <v>169</v>
      </c>
      <c r="G20" s="120">
        <v>0</v>
      </c>
      <c r="H20" s="121">
        <f>INDEX(rate!$F$4:$G$58,MATCH(E20,rate!$F$4:$F$58,0),2)</f>
        <v>174</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2.75" customHeight="1"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335</v>
      </c>
      <c r="C29" s="272"/>
      <c r="D29" s="102"/>
      <c r="E29" s="272" t="s">
        <v>4</v>
      </c>
      <c r="F29" s="102"/>
      <c r="G29" s="272" t="s">
        <v>2</v>
      </c>
      <c r="H29" s="272" t="s">
        <v>5</v>
      </c>
      <c r="I29" s="103"/>
    </row>
    <row r="30" spans="1:10" s="24" customFormat="1" ht="11.25" customHeight="1" thickBot="1">
      <c r="A30" s="104" t="s">
        <v>339</v>
      </c>
      <c r="B30" s="105" t="s">
        <v>336</v>
      </c>
      <c r="C30" s="105"/>
      <c r="D30" s="105" t="s">
        <v>10</v>
      </c>
      <c r="E30" s="105" t="s">
        <v>1</v>
      </c>
      <c r="F30" s="105" t="s">
        <v>6</v>
      </c>
      <c r="G30" s="105" t="s">
        <v>7</v>
      </c>
      <c r="H30" s="105" t="s">
        <v>8</v>
      </c>
      <c r="I30" s="106" t="s">
        <v>9</v>
      </c>
      <c r="J30" s="107"/>
    </row>
    <row r="31" spans="1:10" s="24" customFormat="1" ht="11.25" customHeight="1">
      <c r="A31" s="108" t="s">
        <v>167</v>
      </c>
      <c r="B31" s="429"/>
      <c r="C31" s="109" t="s">
        <v>338</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338</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338</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338</v>
      </c>
      <c r="D34" s="118" t="s">
        <v>168</v>
      </c>
      <c r="E34" s="119" t="s">
        <v>39</v>
      </c>
      <c r="F34" s="88" t="s">
        <v>169</v>
      </c>
      <c r="G34" s="120">
        <v>0</v>
      </c>
      <c r="H34" s="121">
        <f>INDEX(rate!$F$4:$G$57,MATCH(E34,rate!$F$4:$F$57,0),2)</f>
        <v>78</v>
      </c>
      <c r="I34" s="122">
        <f t="shared" si="1"/>
        <v>0</v>
      </c>
    </row>
    <row r="35" spans="1:9" s="24" customFormat="1" ht="11.25" customHeight="1">
      <c r="A35" s="117" t="s">
        <v>167</v>
      </c>
      <c r="B35" s="430"/>
      <c r="C35" s="123" t="s">
        <v>338</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337</v>
      </c>
      <c r="D37" s="130"/>
      <c r="E37" s="131"/>
      <c r="F37" s="130"/>
      <c r="G37" s="131"/>
      <c r="H37" s="132"/>
      <c r="I37" s="133">
        <f>SUM(I31:I35)</f>
        <v>0</v>
      </c>
    </row>
    <row r="38" spans="1:9" ht="13.5" thickBot="1">
      <c r="A38" s="382"/>
      <c r="B38" s="6"/>
      <c r="C38" s="10"/>
      <c r="D38" s="11"/>
      <c r="E38" s="12"/>
      <c r="F38" s="11"/>
      <c r="G38" s="12"/>
      <c r="H38" s="372"/>
      <c r="I38" s="373"/>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311</v>
      </c>
      <c r="B41" s="142"/>
      <c r="C41" s="143"/>
      <c r="D41" s="121" t="str">
        <f>INDEX(rate!$A$4:$D$20,MATCH(A41,rate!$A$4:$A$20,0),4)</f>
        <v>HOURS</v>
      </c>
      <c r="E41" s="144">
        <v>0</v>
      </c>
      <c r="F41" s="145">
        <f>INDEX(rate!$A$4:$D$20,MATCH(A41,rate!$A$4:$A$20,0),2)</f>
        <v>5372</v>
      </c>
      <c r="G41" s="146">
        <f>E41*F41</f>
        <v>0</v>
      </c>
      <c r="H41" s="251"/>
      <c r="I41" s="380"/>
    </row>
    <row r="42" spans="1:9" s="24" customFormat="1" ht="10.5">
      <c r="A42" s="141" t="s">
        <v>312</v>
      </c>
      <c r="B42" s="142"/>
      <c r="C42" s="143"/>
      <c r="D42" s="121" t="str">
        <f>INDEX(rate!$A$4:$D$20,MATCH(A42,rate!$A$4:$A20,0),4)</f>
        <v>HOURS</v>
      </c>
      <c r="E42" s="144">
        <v>0</v>
      </c>
      <c r="F42" s="145">
        <f>INDEX(rate!$A$4:$D$20,MATCH(A42,rate!$A$4:$A$20,0),2)</f>
        <v>3038</v>
      </c>
      <c r="G42" s="146">
        <f>E42*F42</f>
        <v>0</v>
      </c>
      <c r="H42" s="252"/>
      <c r="I42" s="380"/>
    </row>
    <row r="43" spans="1:9" s="24" customFormat="1" ht="10.5">
      <c r="A43" s="141" t="s">
        <v>314</v>
      </c>
      <c r="B43" s="142"/>
      <c r="C43" s="143"/>
      <c r="D43" s="121" t="str">
        <f>INDEX(rate!$A$4:$D$20,MATCH(A43,rate!$A$4:$A$20,0),4)</f>
        <v>HOURS</v>
      </c>
      <c r="E43" s="144">
        <v>0</v>
      </c>
      <c r="F43" s="145">
        <f>INDEX(rate!$A$4:$D$20,MATCH(A43,rate!$A$4:$A$20,0),2)</f>
        <v>3662</v>
      </c>
      <c r="G43" s="146">
        <f>E43*F43</f>
        <v>0</v>
      </c>
      <c r="H43" s="252"/>
      <c r="I43" s="380"/>
    </row>
    <row r="44" spans="1:9" s="24" customFormat="1" ht="10.5">
      <c r="A44" s="141" t="s">
        <v>316</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315</v>
      </c>
      <c r="B45" s="150"/>
      <c r="C45" s="151"/>
      <c r="D45" s="121" t="str">
        <f>INDEX(rate!$A$4:$D$20,MATCH(A45,rate!$A$4:$A$20,0),4)</f>
        <v>HOURS</v>
      </c>
      <c r="E45" s="152">
        <v>0</v>
      </c>
      <c r="F45" s="145">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268</v>
      </c>
      <c r="B51" s="163"/>
      <c r="C51" s="164"/>
      <c r="D51" s="114" t="str">
        <f>INDEX(rate!$A$21:$D$42,MATCH(A51,rate!$A$21:$A$42,0),4)</f>
        <v>HOURS</v>
      </c>
      <c r="E51" s="165">
        <v>0</v>
      </c>
      <c r="F51" s="166">
        <f>INDEX(rate!$A$21:$D$42,MATCH(A51,rate!$A$21:$A$42,0),2)</f>
        <v>27924</v>
      </c>
      <c r="G51" s="167">
        <f>E51*F51</f>
        <v>0</v>
      </c>
      <c r="H51" s="147"/>
      <c r="I51" s="380"/>
    </row>
    <row r="52" spans="1:9" s="24" customFormat="1" ht="10.5">
      <c r="A52" s="141" t="s">
        <v>160</v>
      </c>
      <c r="B52" s="142"/>
      <c r="C52" s="168"/>
      <c r="D52" s="121" t="str">
        <f>INDEX(rate!$A$21:$D$42,MATCH(A52,rate!$A$21:$A$42,0),4)</f>
        <v>HOURS</v>
      </c>
      <c r="E52" s="144">
        <v>0</v>
      </c>
      <c r="F52" s="145">
        <f>INDEX(rate!$A$21:$D$42,MATCH(A52,rate!$A$21:$A$42,0),2)</f>
        <v>9396</v>
      </c>
      <c r="G52" s="169">
        <f>E52*F52</f>
        <v>0</v>
      </c>
      <c r="H52" s="148"/>
      <c r="I52" s="380"/>
    </row>
    <row r="53" spans="1:9" s="24" customFormat="1" ht="10.5">
      <c r="A53" s="141" t="s">
        <v>164</v>
      </c>
      <c r="B53" s="142"/>
      <c r="C53" s="168"/>
      <c r="D53" s="121" t="str">
        <f>INDEX(rate!$A$21:$D$42,MATCH(A53,rate!$A$21:$A$42,0),4)</f>
        <v>HOURS</v>
      </c>
      <c r="E53" s="144">
        <v>0</v>
      </c>
      <c r="F53" s="145">
        <f>INDEX(rate!$A$21:$D$42,MATCH(A53,rate!$A$21:$A$42,0),2)</f>
        <v>8556</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265</v>
      </c>
      <c r="B61" s="174"/>
      <c r="C61" s="114" t="str">
        <f>INDEX(rate!$A$45:$D$49,MATCH(A61,rate!$A$45:$A$49,0),4)</f>
        <v>HOURS</v>
      </c>
      <c r="D61" s="165">
        <v>0</v>
      </c>
      <c r="E61" s="114">
        <f>INDEX(rate!$A$45:$D$49,MATCH(A61,rate!$A$45:$A$49,0),2)</f>
        <v>10803</v>
      </c>
      <c r="F61" s="167">
        <f>D61*E61</f>
        <v>0</v>
      </c>
      <c r="G61" s="147"/>
      <c r="H61" s="157"/>
      <c r="I61" s="380"/>
    </row>
    <row r="62" spans="1:9" s="24" customFormat="1" ht="11.25" thickBot="1">
      <c r="A62" s="162" t="s">
        <v>264</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265</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135</v>
      </c>
      <c r="B64" s="174"/>
      <c r="C64" s="114" t="str">
        <f>INDEX(rate!$A$45:$D$49,MATCH(A64,rate!$A$45:$A$49,0),4)</f>
        <v>HOURS</v>
      </c>
      <c r="D64" s="165">
        <v>0</v>
      </c>
      <c r="E64" s="114">
        <f>INDEX(rate!$A$45:$D$49,MATCH(A64,rate!$A$45:$A$49,0),2)</f>
        <v>16879</v>
      </c>
      <c r="F64" s="167">
        <f>D64*E64</f>
        <v>0</v>
      </c>
      <c r="G64" s="147"/>
      <c r="H64" s="157"/>
      <c r="I64" s="380"/>
    </row>
    <row r="65" spans="1:9" s="24" customFormat="1" ht="11.25" thickBot="1">
      <c r="A65" s="257" t="s">
        <v>267</v>
      </c>
      <c r="B65" s="258"/>
      <c r="C65" s="259" t="str">
        <f>INDEX(rate!$A$45:$D$49,MATCH(A65,rate!$A$45:$A$49,0),4)</f>
        <v>HOURS</v>
      </c>
      <c r="D65" s="260">
        <v>0</v>
      </c>
      <c r="E65" s="259">
        <f>INDEX(rate!$A$45:$D$49,MATCH(A65,rate!$A$45:$A$49,0),2)</f>
        <v>12270</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273</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266</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255</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272</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227</v>
      </c>
      <c r="B79" s="194"/>
      <c r="C79" s="195" t="s">
        <v>228</v>
      </c>
      <c r="D79" s="196"/>
      <c r="E79" s="194"/>
      <c r="F79" s="222" t="s">
        <v>229</v>
      </c>
      <c r="G79" s="271" t="s">
        <v>230</v>
      </c>
      <c r="H79" s="207"/>
      <c r="I79" s="380"/>
    </row>
    <row r="80" spans="1:9" s="24" customFormat="1" ht="10.5">
      <c r="A80" s="198" t="s">
        <v>231</v>
      </c>
      <c r="B80" s="199"/>
      <c r="C80" s="200"/>
      <c r="D80" s="201"/>
      <c r="E80" s="199"/>
      <c r="F80" s="263"/>
      <c r="G80" s="202">
        <v>0</v>
      </c>
      <c r="H80" s="207"/>
      <c r="I80" s="380"/>
    </row>
    <row r="81" spans="1:9" s="24" customFormat="1" ht="10.5">
      <c r="A81" s="198" t="s">
        <v>231</v>
      </c>
      <c r="B81" s="199"/>
      <c r="C81" s="200"/>
      <c r="D81" s="201"/>
      <c r="E81" s="199"/>
      <c r="F81" s="255"/>
      <c r="G81" s="202">
        <v>0</v>
      </c>
      <c r="H81" s="207"/>
      <c r="I81" s="380"/>
    </row>
    <row r="82" spans="1:9" s="24" customFormat="1" ht="10.5">
      <c r="A82" s="198" t="s">
        <v>231</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232</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292</v>
      </c>
      <c r="B88" s="184"/>
      <c r="C88" s="185" t="str">
        <f>INDEX(rate!$A$96:$D$127,MATCH(A88,rate!$A$96:$A$127,0),4)</f>
        <v>DAYS</v>
      </c>
      <c r="D88" s="186">
        <v>0</v>
      </c>
      <c r="E88" s="121"/>
      <c r="F88" s="185">
        <f>INDEX(rate!$A$96:$D$127,MATCH(A88,rate!$A$96:$A$127,0),3)</f>
        <v>7.73</v>
      </c>
      <c r="G88" s="187"/>
      <c r="H88" s="169">
        <f>D88*F88</f>
        <v>0</v>
      </c>
      <c r="I88" s="380"/>
    </row>
    <row r="89" spans="1:9" s="24" customFormat="1" ht="10.5">
      <c r="A89" s="141" t="s">
        <v>291</v>
      </c>
      <c r="B89" s="188"/>
      <c r="C89" s="185" t="str">
        <f>INDEX(rate!$A$96:$D$127,MATCH(A89,rate!$A$96:$A$127,0),4)</f>
        <v>MILES</v>
      </c>
      <c r="D89" s="189"/>
      <c r="E89" s="283">
        <f>INDEX(rate!$A$96:$D$127,MATCH(A89,rate!$A$96:$A$127,0),2)</f>
        <v>0.32</v>
      </c>
      <c r="F89" s="121"/>
      <c r="G89" s="144">
        <v>0</v>
      </c>
      <c r="H89" s="169">
        <f>E89*G89</f>
        <v>0</v>
      </c>
      <c r="I89" s="380"/>
    </row>
    <row r="90" spans="1:9" s="24" customFormat="1" ht="10.5">
      <c r="A90" s="141" t="s">
        <v>292</v>
      </c>
      <c r="B90" s="188"/>
      <c r="C90" s="185" t="str">
        <f>INDEX(rate!$A$96:$D$127,MATCH(A90,rate!$A$96:$A$127,0),4)</f>
        <v>DAYS</v>
      </c>
      <c r="D90" s="186">
        <v>0</v>
      </c>
      <c r="E90" s="284"/>
      <c r="F90" s="185">
        <f>INDEX(rate!$A$96:$D$127,MATCH(A90,rate!$A$96:$A$127,0),3)</f>
        <v>7.73</v>
      </c>
      <c r="G90" s="187"/>
      <c r="H90" s="169">
        <f>D90*F90</f>
        <v>0</v>
      </c>
      <c r="I90" s="380"/>
    </row>
    <row r="91" spans="1:9" s="24" customFormat="1" ht="10.5">
      <c r="A91" s="141" t="s">
        <v>291</v>
      </c>
      <c r="B91" s="188"/>
      <c r="C91" s="185" t="str">
        <f>INDEX(rate!$A$96:$D$127,MATCH(A91,rate!$A$96:$A$127,0),4)</f>
        <v>MILES</v>
      </c>
      <c r="D91" s="189"/>
      <c r="E91" s="283">
        <f>INDEX(rate!$A$96:$D$127,MATCH(A91,rate!$A$96:$A$127,0),2)</f>
        <v>0.32</v>
      </c>
      <c r="F91" s="121"/>
      <c r="G91" s="144">
        <v>0</v>
      </c>
      <c r="H91" s="169">
        <f>E91*G91</f>
        <v>0</v>
      </c>
      <c r="I91" s="380"/>
    </row>
    <row r="92" spans="1:9" s="24" customFormat="1" ht="10.5">
      <c r="A92" s="141" t="s">
        <v>292</v>
      </c>
      <c r="B92" s="188"/>
      <c r="C92" s="185" t="str">
        <f>INDEX(rate!$A$96:$D$127,MATCH(A92,rate!$A$96:$A$127,0),4)</f>
        <v>DAYS</v>
      </c>
      <c r="D92" s="186">
        <v>0</v>
      </c>
      <c r="E92" s="284"/>
      <c r="F92" s="185">
        <f>INDEX(rate!$A$96:$D$127,MATCH(A92,rate!$A$96:$A$127,0),3)</f>
        <v>7.73</v>
      </c>
      <c r="G92" s="187"/>
      <c r="H92" s="169">
        <f>D92*F92</f>
        <v>0</v>
      </c>
      <c r="I92" s="380"/>
    </row>
    <row r="93" spans="1:9" s="24" customFormat="1" ht="11.25" thickBot="1">
      <c r="A93" s="149" t="s">
        <v>291</v>
      </c>
      <c r="B93" s="190"/>
      <c r="C93" s="185" t="str">
        <f>INDEX(rate!$A$96:$D$127,MATCH(A93,rate!$A$96:$A$127,0),4)</f>
        <v>MILES</v>
      </c>
      <c r="D93" s="191"/>
      <c r="E93" s="285">
        <f>INDEX(rate!$A$96:$D$127,MATCH(A93,rate!$A$96:$A$127,0),2)</f>
        <v>0.32</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225</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I27+G47+G57+F67+G77+G84+H95+G105+G122+G131+G140+G149+G156+G163+G170</f>
        <v>0</v>
      </c>
      <c r="H172" s="388">
        <f ca="1">NOW()</f>
        <v>43769.48785208333</v>
      </c>
      <c r="I172" s="389"/>
    </row>
    <row r="173" spans="1:9">
      <c r="A173" s="7"/>
      <c r="B173" s="7"/>
      <c r="C173" s="8"/>
      <c r="D173" s="5"/>
      <c r="E173" s="8"/>
      <c r="F173" s="5"/>
      <c r="G173" s="8"/>
    </row>
    <row r="174" spans="1:9" ht="13.5" thickBot="1">
      <c r="A174" s="7"/>
      <c r="B174" s="7"/>
      <c r="C174" s="8"/>
      <c r="D174" s="5"/>
      <c r="E174" s="8"/>
      <c r="F174" s="5"/>
      <c r="G174" s="8"/>
    </row>
    <row r="175" spans="1:9" s="17" customFormat="1" ht="25.5" thickBot="1">
      <c r="A175" s="279" t="s">
        <v>275</v>
      </c>
      <c r="B175" s="274"/>
      <c r="C175" s="275"/>
      <c r="D175" s="276"/>
      <c r="E175" s="275"/>
      <c r="F175" s="276"/>
      <c r="G175" s="275"/>
      <c r="H175" s="277"/>
      <c r="I175" s="278"/>
    </row>
    <row r="176" spans="1:9">
      <c r="C176" s="3"/>
      <c r="E176" s="3"/>
      <c r="G176" s="3"/>
    </row>
    <row r="177" spans="1:7">
      <c r="C177" s="3"/>
    </row>
    <row r="178" spans="1:7">
      <c r="E178" s="4"/>
      <c r="G178" s="4"/>
    </row>
    <row r="179" spans="1:7">
      <c r="A179"/>
      <c r="C179" s="4"/>
    </row>
    <row r="180" spans="1:7">
      <c r="A180"/>
      <c r="C180" s="4"/>
    </row>
    <row r="181" spans="1:7">
      <c r="A181"/>
      <c r="C181" s="4"/>
    </row>
    <row r="182" spans="1:7">
      <c r="A182"/>
      <c r="C182" s="3"/>
    </row>
    <row r="183" spans="1:7">
      <c r="A183"/>
      <c r="C183" s="3"/>
    </row>
    <row r="184" spans="1:7">
      <c r="A184"/>
      <c r="C184" s="3"/>
    </row>
    <row r="185" spans="1:7">
      <c r="A185"/>
      <c r="C185" s="3"/>
    </row>
    <row r="186" spans="1:7">
      <c r="A186"/>
      <c r="C186" s="3"/>
    </row>
    <row r="187" spans="1:7">
      <c r="A187"/>
    </row>
    <row r="188" spans="1:7">
      <c r="A188"/>
    </row>
    <row r="189" spans="1:7">
      <c r="A189"/>
    </row>
    <row r="190" spans="1:7">
      <c r="A190"/>
    </row>
    <row r="191" spans="1:7">
      <c r="A191"/>
      <c r="G191" s="4"/>
    </row>
    <row r="192" spans="1:7">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7">
      <c r="A273"/>
    </row>
    <row r="274" spans="1:7">
      <c r="A274"/>
    </row>
    <row r="275" spans="1:7">
      <c r="A275"/>
    </row>
    <row r="276" spans="1:7">
      <c r="A276"/>
    </row>
    <row r="277" spans="1:7">
      <c r="A277"/>
    </row>
    <row r="278" spans="1:7">
      <c r="A278"/>
    </row>
    <row r="279" spans="1:7">
      <c r="A279"/>
    </row>
    <row r="280" spans="1:7">
      <c r="A280"/>
    </row>
    <row r="281" spans="1:7">
      <c r="A281"/>
    </row>
    <row r="282" spans="1:7">
      <c r="A282"/>
    </row>
    <row r="283" spans="1:7">
      <c r="A283"/>
    </row>
    <row r="284" spans="1:7">
      <c r="A284"/>
    </row>
    <row r="285" spans="1:7">
      <c r="A285" s="16" t="s">
        <v>128</v>
      </c>
    </row>
    <row r="286" spans="1:7">
      <c r="A286"/>
    </row>
    <row r="287" spans="1:7">
      <c r="A287"/>
    </row>
    <row r="288" spans="1:7" s="24" customFormat="1" ht="10.5">
      <c r="A288" s="24" t="s">
        <v>27</v>
      </c>
      <c r="B288" s="264" t="s">
        <v>28</v>
      </c>
      <c r="C288" s="26"/>
      <c r="D288" s="27"/>
      <c r="E288" s="26"/>
      <c r="F288" s="24" t="s">
        <v>27</v>
      </c>
      <c r="G288" s="264" t="s">
        <v>28</v>
      </c>
    </row>
    <row r="289" spans="1:8" ht="14.25" customHeight="1">
      <c r="A289"/>
      <c r="B289" s="15"/>
      <c r="C289" s="9"/>
      <c r="D289" s="9"/>
      <c r="F289"/>
      <c r="G289" s="13"/>
      <c r="H289"/>
    </row>
    <row r="290" spans="1:8">
      <c r="A290" s="87" t="s">
        <v>123</v>
      </c>
      <c r="B290" s="25"/>
      <c r="C290" s="26"/>
      <c r="D290" s="256"/>
      <c r="F290" s="86" t="s">
        <v>124</v>
      </c>
      <c r="G290" s="13"/>
      <c r="H290"/>
    </row>
    <row r="291" spans="1:8">
      <c r="A291" s="95" t="s">
        <v>311</v>
      </c>
      <c r="B291" s="414">
        <v>5372</v>
      </c>
      <c r="C291" s="26"/>
      <c r="D291" s="27" t="s">
        <v>29</v>
      </c>
      <c r="F291" s="24" t="s">
        <v>192</v>
      </c>
      <c r="G291" s="28">
        <v>74</v>
      </c>
      <c r="H291"/>
    </row>
    <row r="292" spans="1:8">
      <c r="A292" s="95" t="s">
        <v>312</v>
      </c>
      <c r="B292" s="414">
        <v>3038</v>
      </c>
      <c r="C292" s="26"/>
      <c r="D292" s="27" t="s">
        <v>29</v>
      </c>
      <c r="F292" s="24" t="s">
        <v>187</v>
      </c>
      <c r="G292" s="28">
        <v>97</v>
      </c>
      <c r="H292"/>
    </row>
    <row r="293" spans="1:8">
      <c r="A293" s="95" t="s">
        <v>313</v>
      </c>
      <c r="B293" s="414">
        <v>12643</v>
      </c>
      <c r="C293" s="26"/>
      <c r="D293" s="27" t="s">
        <v>29</v>
      </c>
      <c r="F293" s="24" t="s">
        <v>188</v>
      </c>
      <c r="G293" s="28">
        <v>116</v>
      </c>
      <c r="H293"/>
    </row>
    <row r="294" spans="1:8">
      <c r="A294" s="95" t="s">
        <v>314</v>
      </c>
      <c r="B294" s="414">
        <v>3662</v>
      </c>
      <c r="C294" s="26"/>
      <c r="D294" s="27" t="s">
        <v>29</v>
      </c>
      <c r="F294" s="24" t="s">
        <v>189</v>
      </c>
      <c r="G294" s="28">
        <v>137</v>
      </c>
      <c r="H294"/>
    </row>
    <row r="295" spans="1:8">
      <c r="A295" s="95" t="s">
        <v>315</v>
      </c>
      <c r="B295" s="414">
        <v>7367</v>
      </c>
      <c r="C295" s="26"/>
      <c r="D295" s="27" t="s">
        <v>29</v>
      </c>
      <c r="F295" s="24" t="s">
        <v>190</v>
      </c>
      <c r="G295" s="28">
        <v>155</v>
      </c>
      <c r="H295"/>
    </row>
    <row r="296" spans="1:8">
      <c r="A296" s="95" t="s">
        <v>316</v>
      </c>
      <c r="B296" s="414">
        <v>4848</v>
      </c>
      <c r="C296" s="26"/>
      <c r="D296" s="27" t="s">
        <v>29</v>
      </c>
      <c r="F296" s="24" t="s">
        <v>191</v>
      </c>
      <c r="G296" s="28">
        <v>174</v>
      </c>
      <c r="H296"/>
    </row>
    <row r="297" spans="1:8">
      <c r="A297" s="95" t="s">
        <v>317</v>
      </c>
      <c r="B297" s="414">
        <v>6742</v>
      </c>
      <c r="C297" s="26"/>
      <c r="D297" s="27" t="s">
        <v>29</v>
      </c>
      <c r="F297" s="24" t="s">
        <v>171</v>
      </c>
      <c r="G297" s="28">
        <v>196</v>
      </c>
      <c r="H297"/>
    </row>
    <row r="298" spans="1:8">
      <c r="A298" s="95" t="s">
        <v>318</v>
      </c>
      <c r="B298" s="414">
        <v>2663</v>
      </c>
      <c r="C298" s="26"/>
      <c r="D298" s="27" t="s">
        <v>29</v>
      </c>
      <c r="F298" s="24" t="s">
        <v>172</v>
      </c>
      <c r="G298" s="28">
        <v>204</v>
      </c>
      <c r="H298"/>
    </row>
    <row r="299" spans="1:8">
      <c r="A299" s="95" t="s">
        <v>319</v>
      </c>
      <c r="B299" s="414">
        <v>1252</v>
      </c>
      <c r="C299" s="26"/>
      <c r="D299" s="27" t="s">
        <v>29</v>
      </c>
      <c r="F299" s="24" t="s">
        <v>173</v>
      </c>
      <c r="G299" s="28">
        <v>220</v>
      </c>
      <c r="H299"/>
    </row>
    <row r="300" spans="1:8">
      <c r="A300" s="95" t="s">
        <v>320</v>
      </c>
      <c r="B300" s="414">
        <v>7946</v>
      </c>
      <c r="C300" s="26"/>
      <c r="D300" s="27" t="s">
        <v>29</v>
      </c>
      <c r="F300" s="24" t="s">
        <v>174</v>
      </c>
      <c r="G300" s="28">
        <v>231</v>
      </c>
      <c r="H300"/>
    </row>
    <row r="301" spans="1:8">
      <c r="A301" s="95" t="s">
        <v>321</v>
      </c>
      <c r="B301" s="414">
        <v>8626</v>
      </c>
      <c r="C301" s="26"/>
      <c r="D301" s="27" t="s">
        <v>29</v>
      </c>
      <c r="F301" s="24" t="s">
        <v>68</v>
      </c>
      <c r="G301" s="28">
        <v>34</v>
      </c>
      <c r="H301"/>
    </row>
    <row r="302" spans="1:8">
      <c r="A302" s="95" t="s">
        <v>322</v>
      </c>
      <c r="B302" s="414">
        <v>4076</v>
      </c>
      <c r="C302" s="26"/>
      <c r="D302" s="27" t="s">
        <v>29</v>
      </c>
      <c r="F302" s="24" t="s">
        <v>69</v>
      </c>
      <c r="G302" s="28">
        <v>126</v>
      </c>
      <c r="H302"/>
    </row>
    <row r="303" spans="1:8">
      <c r="A303" s="95" t="s">
        <v>323</v>
      </c>
      <c r="B303" s="414">
        <v>7494</v>
      </c>
      <c r="C303" s="26"/>
      <c r="D303" s="27" t="s">
        <v>29</v>
      </c>
      <c r="F303" s="24" t="s">
        <v>70</v>
      </c>
      <c r="G303" s="28">
        <v>116</v>
      </c>
      <c r="H303"/>
    </row>
    <row r="304" spans="1:8">
      <c r="A304" s="95" t="s">
        <v>324</v>
      </c>
      <c r="B304" s="414">
        <v>8614</v>
      </c>
      <c r="C304" s="26"/>
      <c r="D304" s="27" t="s">
        <v>29</v>
      </c>
      <c r="F304" s="24" t="s">
        <v>71</v>
      </c>
      <c r="G304" s="28">
        <v>110</v>
      </c>
      <c r="H304"/>
    </row>
    <row r="305" spans="1:8">
      <c r="A305" s="95" t="s">
        <v>325</v>
      </c>
      <c r="B305" s="414">
        <v>2777</v>
      </c>
      <c r="C305" s="26"/>
      <c r="D305" s="27" t="s">
        <v>29</v>
      </c>
      <c r="F305" s="24" t="s">
        <v>30</v>
      </c>
      <c r="G305" s="28">
        <v>33</v>
      </c>
      <c r="H305"/>
    </row>
    <row r="306" spans="1:8">
      <c r="A306" s="95" t="s">
        <v>326</v>
      </c>
      <c r="B306" s="414">
        <v>1883</v>
      </c>
      <c r="C306" s="26"/>
      <c r="D306" s="27" t="s">
        <v>29</v>
      </c>
      <c r="F306" s="24" t="s">
        <v>11</v>
      </c>
      <c r="G306" s="28">
        <v>47</v>
      </c>
      <c r="H306"/>
    </row>
    <row r="307" spans="1:8">
      <c r="A307" s="95" t="s">
        <v>327</v>
      </c>
      <c r="B307" s="414">
        <v>899</v>
      </c>
      <c r="C307" s="26"/>
      <c r="D307" s="27" t="s">
        <v>29</v>
      </c>
      <c r="F307" s="24" t="s">
        <v>32</v>
      </c>
      <c r="G307" s="28">
        <v>51</v>
      </c>
      <c r="H307"/>
    </row>
    <row r="308" spans="1:8">
      <c r="A308" s="24" t="s">
        <v>268</v>
      </c>
      <c r="B308" s="28">
        <v>27924</v>
      </c>
      <c r="D308" s="27" t="s">
        <v>29</v>
      </c>
      <c r="F308" s="24" t="s">
        <v>12</v>
      </c>
      <c r="G308" s="28">
        <v>64</v>
      </c>
      <c r="H308"/>
    </row>
    <row r="309" spans="1:8">
      <c r="A309" s="24" t="s">
        <v>271</v>
      </c>
      <c r="B309" s="28">
        <v>45354</v>
      </c>
      <c r="D309" s="27" t="s">
        <v>29</v>
      </c>
      <c r="F309" s="24" t="s">
        <v>33</v>
      </c>
      <c r="G309" s="28">
        <v>75</v>
      </c>
      <c r="H309"/>
    </row>
    <row r="310" spans="1:8">
      <c r="A310" s="24" t="s">
        <v>270</v>
      </c>
      <c r="B310" s="28">
        <v>33412</v>
      </c>
      <c r="D310" s="27" t="s">
        <v>29</v>
      </c>
      <c r="F310" s="24" t="s">
        <v>14</v>
      </c>
      <c r="G310" s="28">
        <v>86</v>
      </c>
      <c r="H310"/>
    </row>
    <row r="311" spans="1:8">
      <c r="A311" s="24" t="s">
        <v>149</v>
      </c>
      <c r="B311" s="29">
        <v>11203</v>
      </c>
      <c r="D311" s="27" t="s">
        <v>29</v>
      </c>
      <c r="F311" s="24" t="s">
        <v>34</v>
      </c>
      <c r="G311" s="28">
        <v>97</v>
      </c>
      <c r="H311"/>
    </row>
    <row r="312" spans="1:8">
      <c r="A312" s="24" t="s">
        <v>150</v>
      </c>
      <c r="B312" s="28">
        <v>23711</v>
      </c>
      <c r="D312" s="27" t="s">
        <v>29</v>
      </c>
      <c r="F312" s="24" t="s">
        <v>35</v>
      </c>
      <c r="G312" s="28">
        <v>107</v>
      </c>
      <c r="H312"/>
    </row>
    <row r="313" spans="1:8">
      <c r="A313" s="24" t="s">
        <v>151</v>
      </c>
      <c r="B313" s="28">
        <v>10018</v>
      </c>
      <c r="D313" s="27" t="s">
        <v>29</v>
      </c>
      <c r="F313" s="24" t="s">
        <v>36</v>
      </c>
      <c r="G313" s="28">
        <v>122</v>
      </c>
      <c r="H313"/>
    </row>
    <row r="314" spans="1:8">
      <c r="A314" s="24" t="s">
        <v>152</v>
      </c>
      <c r="B314" s="28">
        <v>17329</v>
      </c>
      <c r="D314" s="27" t="s">
        <v>29</v>
      </c>
      <c r="F314" s="24" t="s">
        <v>72</v>
      </c>
      <c r="G314" s="28">
        <v>150</v>
      </c>
      <c r="H314"/>
    </row>
    <row r="315" spans="1:8">
      <c r="A315" s="24" t="s">
        <v>153</v>
      </c>
      <c r="B315" s="28">
        <v>10094</v>
      </c>
      <c r="D315" s="27" t="s">
        <v>29</v>
      </c>
      <c r="F315" s="24" t="s">
        <v>42</v>
      </c>
      <c r="G315" s="28">
        <v>27</v>
      </c>
      <c r="H315"/>
    </row>
    <row r="316" spans="1:8">
      <c r="A316" s="24" t="s">
        <v>154</v>
      </c>
      <c r="B316" s="28">
        <v>8263</v>
      </c>
      <c r="D316" s="27" t="s">
        <v>29</v>
      </c>
      <c r="F316" s="24" t="s">
        <v>43</v>
      </c>
      <c r="G316" s="28">
        <v>35</v>
      </c>
      <c r="H316"/>
    </row>
    <row r="317" spans="1:8">
      <c r="A317" s="24" t="s">
        <v>155</v>
      </c>
      <c r="B317" s="28">
        <v>7519</v>
      </c>
      <c r="D317" s="27" t="s">
        <v>29</v>
      </c>
      <c r="F317" s="24" t="s">
        <v>44</v>
      </c>
      <c r="G317" s="28">
        <v>41</v>
      </c>
      <c r="H317"/>
    </row>
    <row r="318" spans="1:8">
      <c r="A318" s="24" t="s">
        <v>156</v>
      </c>
      <c r="B318" s="28">
        <v>7878</v>
      </c>
      <c r="D318" s="27" t="s">
        <v>29</v>
      </c>
      <c r="F318" s="24" t="s">
        <v>45</v>
      </c>
      <c r="G318" s="28">
        <v>44</v>
      </c>
      <c r="H318"/>
    </row>
    <row r="319" spans="1:8">
      <c r="A319" s="24" t="s">
        <v>269</v>
      </c>
      <c r="B319" s="28">
        <v>20423</v>
      </c>
      <c r="D319" s="27" t="s">
        <v>29</v>
      </c>
      <c r="F319" s="24" t="s">
        <v>46</v>
      </c>
      <c r="G319" s="28">
        <v>48</v>
      </c>
      <c r="H319"/>
    </row>
    <row r="320" spans="1:8">
      <c r="A320" s="24" t="s">
        <v>157</v>
      </c>
      <c r="B320" s="28">
        <v>11748</v>
      </c>
      <c r="D320" s="27" t="s">
        <v>29</v>
      </c>
      <c r="F320" s="24" t="s">
        <v>47</v>
      </c>
      <c r="G320" s="28">
        <v>49</v>
      </c>
      <c r="H320"/>
    </row>
    <row r="321" spans="1:8">
      <c r="A321" s="24" t="s">
        <v>158</v>
      </c>
      <c r="B321" s="28">
        <v>4867</v>
      </c>
      <c r="D321" s="27" t="s">
        <v>29</v>
      </c>
      <c r="F321" s="24" t="s">
        <v>48</v>
      </c>
      <c r="G321" s="28">
        <v>52</v>
      </c>
      <c r="H321"/>
    </row>
    <row r="322" spans="1:8">
      <c r="A322" s="24" t="s">
        <v>159</v>
      </c>
      <c r="B322" s="28">
        <v>13024</v>
      </c>
      <c r="D322" s="27" t="s">
        <v>29</v>
      </c>
      <c r="F322" s="24" t="s">
        <v>37</v>
      </c>
      <c r="G322" s="28">
        <v>67</v>
      </c>
      <c r="H322"/>
    </row>
    <row r="323" spans="1:8">
      <c r="A323" s="24" t="s">
        <v>160</v>
      </c>
      <c r="B323" s="28">
        <v>9396</v>
      </c>
      <c r="D323" s="27" t="s">
        <v>29</v>
      </c>
      <c r="F323" s="24" t="s">
        <v>38</v>
      </c>
      <c r="G323" s="28">
        <v>67</v>
      </c>
      <c r="H323"/>
    </row>
    <row r="324" spans="1:8">
      <c r="A324" s="24" t="s">
        <v>161</v>
      </c>
      <c r="B324" s="28">
        <v>4546</v>
      </c>
      <c r="D324" s="27" t="s">
        <v>29</v>
      </c>
      <c r="F324" s="24" t="s">
        <v>39</v>
      </c>
      <c r="G324" s="28">
        <v>78</v>
      </c>
      <c r="H324"/>
    </row>
    <row r="325" spans="1:8">
      <c r="A325" s="24" t="s">
        <v>162</v>
      </c>
      <c r="B325" s="28">
        <v>6099</v>
      </c>
      <c r="D325" s="27" t="s">
        <v>29</v>
      </c>
      <c r="F325" s="24" t="s">
        <v>13</v>
      </c>
      <c r="G325" s="28">
        <v>94</v>
      </c>
      <c r="H325"/>
    </row>
    <row r="326" spans="1:8">
      <c r="A326" s="24" t="s">
        <v>163</v>
      </c>
      <c r="B326" s="28">
        <v>6258</v>
      </c>
      <c r="D326" s="27" t="s">
        <v>29</v>
      </c>
      <c r="F326" s="24" t="s">
        <v>40</v>
      </c>
      <c r="G326" s="28">
        <v>110</v>
      </c>
      <c r="H326"/>
    </row>
    <row r="327" spans="1:8">
      <c r="A327" s="24" t="s">
        <v>164</v>
      </c>
      <c r="B327" s="28">
        <v>8556</v>
      </c>
      <c r="D327" s="27" t="s">
        <v>29</v>
      </c>
      <c r="F327" s="24" t="s">
        <v>41</v>
      </c>
      <c r="G327" s="28">
        <v>128</v>
      </c>
      <c r="H327"/>
    </row>
    <row r="328" spans="1:8">
      <c r="A328" s="24" t="s">
        <v>165</v>
      </c>
      <c r="B328" s="28">
        <v>10960</v>
      </c>
      <c r="D328" s="27" t="s">
        <v>29</v>
      </c>
      <c r="F328" s="24" t="s">
        <v>175</v>
      </c>
      <c r="G328" s="28">
        <v>154</v>
      </c>
      <c r="H328"/>
    </row>
    <row r="329" spans="1:8">
      <c r="A329" s="24" t="s">
        <v>166</v>
      </c>
      <c r="B329" s="28">
        <v>8662</v>
      </c>
      <c r="D329" s="27" t="s">
        <v>29</v>
      </c>
      <c r="F329" s="24" t="s">
        <v>238</v>
      </c>
      <c r="G329" s="28">
        <v>142</v>
      </c>
      <c r="H329"/>
    </row>
    <row r="330" spans="1:8">
      <c r="A330" s="24"/>
      <c r="B330" s="28"/>
      <c r="D330" s="27"/>
      <c r="F330" s="24" t="s">
        <v>239</v>
      </c>
      <c r="G330" s="28">
        <v>106</v>
      </c>
      <c r="H330"/>
    </row>
    <row r="331" spans="1:8">
      <c r="A331" s="86" t="s">
        <v>125</v>
      </c>
      <c r="B331" s="28"/>
      <c r="D331" s="27" t="s">
        <v>29</v>
      </c>
      <c r="F331" s="24" t="s">
        <v>73</v>
      </c>
      <c r="G331" s="30">
        <v>34</v>
      </c>
      <c r="H331"/>
    </row>
    <row r="332" spans="1:8">
      <c r="A332" s="95" t="s">
        <v>267</v>
      </c>
      <c r="B332" s="28">
        <v>12270</v>
      </c>
      <c r="D332" s="27" t="s">
        <v>29</v>
      </c>
      <c r="F332" s="26" t="s">
        <v>74</v>
      </c>
      <c r="G332" s="31">
        <v>36</v>
      </c>
      <c r="H332"/>
    </row>
    <row r="333" spans="1:8">
      <c r="A333" s="24" t="s">
        <v>263</v>
      </c>
      <c r="B333" s="33">
        <v>22751</v>
      </c>
      <c r="D333" s="27" t="s">
        <v>29</v>
      </c>
      <c r="F333" s="26" t="s">
        <v>75</v>
      </c>
      <c r="G333" s="31">
        <v>39</v>
      </c>
      <c r="H333"/>
    </row>
    <row r="334" spans="1:8">
      <c r="A334" s="24" t="s">
        <v>135</v>
      </c>
      <c r="B334" s="28">
        <v>16879</v>
      </c>
      <c r="D334" s="27" t="s">
        <v>29</v>
      </c>
      <c r="F334" s="26" t="s">
        <v>76</v>
      </c>
      <c r="G334" s="31">
        <v>42</v>
      </c>
      <c r="H334"/>
    </row>
    <row r="335" spans="1:8">
      <c r="A335" s="24" t="s">
        <v>264</v>
      </c>
      <c r="B335" s="28">
        <v>15542</v>
      </c>
      <c r="D335" s="27" t="s">
        <v>29</v>
      </c>
      <c r="F335" s="26" t="s">
        <v>77</v>
      </c>
      <c r="G335" s="31">
        <v>44</v>
      </c>
      <c r="H335"/>
    </row>
    <row r="336" spans="1:8">
      <c r="A336" s="24" t="s">
        <v>265</v>
      </c>
      <c r="B336" s="28">
        <v>10803</v>
      </c>
      <c r="D336" s="27" t="s">
        <v>29</v>
      </c>
      <c r="F336" s="26" t="s">
        <v>78</v>
      </c>
      <c r="G336" s="31">
        <v>47</v>
      </c>
      <c r="H336"/>
    </row>
    <row r="337" spans="1:8">
      <c r="A337" s="24"/>
      <c r="B337" s="28"/>
      <c r="C337" s="9"/>
      <c r="D337" s="27" t="s">
        <v>29</v>
      </c>
      <c r="F337" s="26" t="s">
        <v>79</v>
      </c>
      <c r="G337" s="31">
        <v>49</v>
      </c>
      <c r="H337"/>
    </row>
    <row r="338" spans="1:8">
      <c r="A338" s="24"/>
      <c r="B338" s="29"/>
      <c r="C338" s="9"/>
      <c r="D338" s="9"/>
      <c r="F338" s="26" t="s">
        <v>80</v>
      </c>
      <c r="G338" s="31">
        <v>52</v>
      </c>
      <c r="H338"/>
    </row>
    <row r="339" spans="1:8">
      <c r="A339" s="86" t="s">
        <v>126</v>
      </c>
      <c r="B339" s="28"/>
      <c r="C339" s="9"/>
      <c r="D339" s="9"/>
      <c r="F339" s="26" t="s">
        <v>81</v>
      </c>
      <c r="G339" s="31">
        <v>54</v>
      </c>
      <c r="H339"/>
    </row>
    <row r="340" spans="1:8">
      <c r="A340" s="95" t="s">
        <v>140</v>
      </c>
      <c r="B340" s="28">
        <v>15</v>
      </c>
      <c r="C340" s="9"/>
      <c r="D340" s="9" t="s">
        <v>7</v>
      </c>
      <c r="F340" s="26" t="s">
        <v>82</v>
      </c>
      <c r="G340" s="31">
        <v>56</v>
      </c>
      <c r="H340"/>
    </row>
    <row r="341" spans="1:8">
      <c r="A341" s="95" t="s">
        <v>240</v>
      </c>
      <c r="B341" s="28">
        <v>13</v>
      </c>
      <c r="C341" s="9"/>
      <c r="D341" s="9" t="s">
        <v>7</v>
      </c>
      <c r="F341" s="26" t="s">
        <v>83</v>
      </c>
      <c r="G341" s="31">
        <v>59</v>
      </c>
      <c r="H341"/>
    </row>
    <row r="342" spans="1:8">
      <c r="A342" s="95" t="s">
        <v>138</v>
      </c>
      <c r="B342" s="28">
        <v>48</v>
      </c>
      <c r="C342" s="9"/>
      <c r="D342" s="9" t="s">
        <v>7</v>
      </c>
      <c r="F342" s="26" t="s">
        <v>85</v>
      </c>
      <c r="G342" s="31">
        <v>61</v>
      </c>
      <c r="H342"/>
    </row>
    <row r="343" spans="1:8">
      <c r="A343" s="95" t="s">
        <v>273</v>
      </c>
      <c r="B343" s="28">
        <v>150</v>
      </c>
      <c r="C343" s="9"/>
      <c r="D343" s="9" t="s">
        <v>7</v>
      </c>
      <c r="F343" s="26" t="s">
        <v>86</v>
      </c>
      <c r="G343" s="31">
        <v>63</v>
      </c>
      <c r="H343"/>
    </row>
    <row r="344" spans="1:8">
      <c r="A344" s="95" t="s">
        <v>84</v>
      </c>
      <c r="B344" s="28">
        <v>15</v>
      </c>
      <c r="C344" s="9"/>
      <c r="D344" s="9" t="s">
        <v>7</v>
      </c>
      <c r="F344" s="26" t="s">
        <v>87</v>
      </c>
      <c r="G344" s="31">
        <v>65</v>
      </c>
      <c r="H344"/>
    </row>
    <row r="345" spans="1:8">
      <c r="A345" s="95" t="s">
        <v>241</v>
      </c>
      <c r="B345" s="28">
        <v>17</v>
      </c>
      <c r="C345" s="9"/>
      <c r="D345" s="9" t="s">
        <v>7</v>
      </c>
      <c r="F345" s="26" t="s">
        <v>334</v>
      </c>
      <c r="G345" s="31">
        <v>0</v>
      </c>
      <c r="H345"/>
    </row>
    <row r="346" spans="1:8">
      <c r="A346" s="95" t="s">
        <v>242</v>
      </c>
      <c r="B346" s="28">
        <v>40</v>
      </c>
      <c r="C346" s="9"/>
      <c r="D346" s="9" t="s">
        <v>7</v>
      </c>
      <c r="H346"/>
    </row>
    <row r="347" spans="1:8">
      <c r="A347" s="95" t="s">
        <v>132</v>
      </c>
      <c r="B347" s="28">
        <v>22</v>
      </c>
      <c r="C347" s="9"/>
      <c r="D347" s="9" t="s">
        <v>7</v>
      </c>
      <c r="H347"/>
    </row>
    <row r="348" spans="1:8">
      <c r="A348" s="95" t="s">
        <v>344</v>
      </c>
      <c r="B348" s="28">
        <v>259</v>
      </c>
      <c r="C348" s="9"/>
      <c r="D348" s="9" t="s">
        <v>7</v>
      </c>
      <c r="H348"/>
    </row>
    <row r="349" spans="1:8">
      <c r="A349" s="95" t="s">
        <v>342</v>
      </c>
      <c r="B349" s="28">
        <v>9</v>
      </c>
      <c r="C349" s="9"/>
      <c r="D349" s="9" t="s">
        <v>7</v>
      </c>
      <c r="H349"/>
    </row>
    <row r="350" spans="1:8">
      <c r="A350" s="95" t="s">
        <v>343</v>
      </c>
      <c r="B350" s="28">
        <v>14</v>
      </c>
      <c r="C350" s="9"/>
      <c r="D350" s="9" t="s">
        <v>7</v>
      </c>
      <c r="H350"/>
    </row>
    <row r="351" spans="1:8">
      <c r="A351" s="95" t="s">
        <v>88</v>
      </c>
      <c r="B351" s="28">
        <v>38</v>
      </c>
      <c r="C351" s="9"/>
      <c r="D351" s="9" t="s">
        <v>7</v>
      </c>
      <c r="H351"/>
    </row>
    <row r="352" spans="1:8">
      <c r="A352" s="95" t="s">
        <v>243</v>
      </c>
      <c r="B352" s="28">
        <v>13</v>
      </c>
      <c r="C352" s="9"/>
      <c r="D352" s="9" t="s">
        <v>7</v>
      </c>
      <c r="H352"/>
    </row>
    <row r="353" spans="1:8">
      <c r="A353" s="95" t="s">
        <v>244</v>
      </c>
      <c r="B353" s="28">
        <v>4</v>
      </c>
      <c r="C353" s="9"/>
      <c r="D353" s="9" t="s">
        <v>7</v>
      </c>
      <c r="H353"/>
    </row>
    <row r="354" spans="1:8">
      <c r="A354" s="95" t="s">
        <v>245</v>
      </c>
      <c r="B354" s="28">
        <v>5</v>
      </c>
      <c r="C354" s="9"/>
      <c r="D354" s="9" t="s">
        <v>7</v>
      </c>
      <c r="H354"/>
    </row>
    <row r="355" spans="1:8">
      <c r="A355" s="95" t="s">
        <v>246</v>
      </c>
      <c r="B355" s="28">
        <v>296</v>
      </c>
      <c r="C355" s="9"/>
      <c r="D355" s="9" t="s">
        <v>7</v>
      </c>
      <c r="H355"/>
    </row>
    <row r="356" spans="1:8">
      <c r="A356" s="95" t="s">
        <v>89</v>
      </c>
      <c r="B356" s="28">
        <v>77</v>
      </c>
      <c r="C356" s="9"/>
      <c r="D356" s="9" t="s">
        <v>7</v>
      </c>
      <c r="H356"/>
    </row>
    <row r="357" spans="1:8">
      <c r="A357" s="95" t="s">
        <v>247</v>
      </c>
      <c r="B357" s="28">
        <v>30</v>
      </c>
      <c r="C357" s="9"/>
      <c r="D357" s="9" t="s">
        <v>7</v>
      </c>
      <c r="H357"/>
    </row>
    <row r="358" spans="1:8">
      <c r="A358" s="95" t="s">
        <v>248</v>
      </c>
      <c r="B358" s="28">
        <v>3</v>
      </c>
      <c r="C358" s="9"/>
      <c r="D358" s="9" t="s">
        <v>7</v>
      </c>
      <c r="H358"/>
    </row>
    <row r="359" spans="1:8">
      <c r="A359" s="95" t="s">
        <v>249</v>
      </c>
      <c r="B359" s="28">
        <v>3</v>
      </c>
      <c r="C359" s="9"/>
      <c r="D359" s="9" t="s">
        <v>7</v>
      </c>
      <c r="H359"/>
    </row>
    <row r="360" spans="1:8">
      <c r="A360" s="95" t="s">
        <v>250</v>
      </c>
      <c r="B360" s="28">
        <v>2</v>
      </c>
      <c r="C360" s="9"/>
      <c r="D360" s="9" t="s">
        <v>7</v>
      </c>
      <c r="H360"/>
    </row>
    <row r="361" spans="1:8">
      <c r="A361" s="95" t="s">
        <v>251</v>
      </c>
      <c r="B361" s="28">
        <v>5</v>
      </c>
      <c r="C361" s="9"/>
      <c r="D361" s="9" t="s">
        <v>7</v>
      </c>
      <c r="H361"/>
    </row>
    <row r="362" spans="1:8">
      <c r="A362" s="95" t="s">
        <v>252</v>
      </c>
      <c r="B362" s="28">
        <v>288</v>
      </c>
      <c r="C362" s="9"/>
      <c r="D362" s="9" t="s">
        <v>7</v>
      </c>
      <c r="H362"/>
    </row>
    <row r="363" spans="1:8">
      <c r="A363" s="24" t="s">
        <v>253</v>
      </c>
      <c r="B363" s="28">
        <v>12</v>
      </c>
      <c r="D363" s="9" t="s">
        <v>7</v>
      </c>
      <c r="H363"/>
    </row>
    <row r="364" spans="1:8">
      <c r="A364" s="24" t="s">
        <v>254</v>
      </c>
      <c r="B364" s="33">
        <v>136</v>
      </c>
      <c r="D364" s="9" t="s">
        <v>7</v>
      </c>
      <c r="H364"/>
    </row>
    <row r="365" spans="1:8">
      <c r="A365" s="24" t="s">
        <v>329</v>
      </c>
      <c r="B365" s="33">
        <v>79</v>
      </c>
      <c r="D365" s="9" t="s">
        <v>7</v>
      </c>
      <c r="H365"/>
    </row>
    <row r="366" spans="1:8">
      <c r="A366" s="24" t="s">
        <v>272</v>
      </c>
      <c r="B366" s="28">
        <v>937</v>
      </c>
      <c r="D366" s="9" t="s">
        <v>62</v>
      </c>
      <c r="H366"/>
    </row>
    <row r="367" spans="1:8">
      <c r="A367" s="24" t="s">
        <v>266</v>
      </c>
      <c r="B367" s="28">
        <v>937</v>
      </c>
      <c r="D367" s="9" t="s">
        <v>62</v>
      </c>
      <c r="H367"/>
    </row>
    <row r="368" spans="1:8">
      <c r="A368" s="24" t="s">
        <v>255</v>
      </c>
      <c r="B368" s="28">
        <v>8</v>
      </c>
      <c r="D368" s="9" t="s">
        <v>7</v>
      </c>
      <c r="H368"/>
    </row>
    <row r="369" spans="1:8">
      <c r="A369" s="24" t="s">
        <v>256</v>
      </c>
      <c r="B369" s="28">
        <v>19</v>
      </c>
      <c r="D369" s="9" t="s">
        <v>7</v>
      </c>
      <c r="H369"/>
    </row>
    <row r="370" spans="1:8">
      <c r="A370" s="24" t="s">
        <v>90</v>
      </c>
      <c r="B370" s="28">
        <v>81</v>
      </c>
      <c r="D370" s="9" t="s">
        <v>7</v>
      </c>
      <c r="H370"/>
    </row>
    <row r="371" spans="1:8">
      <c r="A371" s="24" t="s">
        <v>139</v>
      </c>
      <c r="B371" s="28">
        <v>73</v>
      </c>
      <c r="D371" s="9" t="s">
        <v>7</v>
      </c>
      <c r="H371"/>
    </row>
    <row r="372" spans="1:8">
      <c r="A372" s="24" t="s">
        <v>170</v>
      </c>
      <c r="B372" s="28">
        <v>102</v>
      </c>
      <c r="C372" s="9"/>
      <c r="D372" s="9" t="s">
        <v>7</v>
      </c>
      <c r="H372"/>
    </row>
    <row r="373" spans="1:8">
      <c r="A373" s="24" t="s">
        <v>257</v>
      </c>
      <c r="B373" s="28">
        <v>13</v>
      </c>
      <c r="C373" s="9"/>
      <c r="D373" s="9" t="s">
        <v>7</v>
      </c>
      <c r="H373"/>
    </row>
    <row r="374" spans="1:8">
      <c r="A374" s="24" t="s">
        <v>258</v>
      </c>
      <c r="B374" s="28">
        <v>149</v>
      </c>
      <c r="C374" s="27"/>
      <c r="D374" s="9" t="s">
        <v>7</v>
      </c>
      <c r="H374"/>
    </row>
    <row r="375" spans="1:8">
      <c r="A375" s="24" t="s">
        <v>136</v>
      </c>
      <c r="B375" s="28">
        <v>371</v>
      </c>
      <c r="C375" s="27"/>
      <c r="D375" s="9" t="s">
        <v>7</v>
      </c>
      <c r="H375"/>
    </row>
    <row r="376" spans="1:8">
      <c r="A376" s="24" t="s">
        <v>137</v>
      </c>
      <c r="B376" s="28">
        <v>25</v>
      </c>
      <c r="C376" s="27"/>
      <c r="D376" s="9" t="s">
        <v>7</v>
      </c>
      <c r="H376"/>
    </row>
    <row r="377" spans="1:8">
      <c r="A377" s="24" t="s">
        <v>259</v>
      </c>
      <c r="B377" s="28">
        <v>88</v>
      </c>
      <c r="C377" s="27"/>
      <c r="D377" s="9" t="s">
        <v>7</v>
      </c>
      <c r="H377"/>
    </row>
    <row r="378" spans="1:8">
      <c r="A378" s="24" t="s">
        <v>260</v>
      </c>
      <c r="B378" s="28">
        <v>80</v>
      </c>
      <c r="C378" s="27"/>
      <c r="D378" s="9" t="s">
        <v>7</v>
      </c>
      <c r="H378"/>
    </row>
    <row r="379" spans="1:8">
      <c r="A379" s="24" t="s">
        <v>261</v>
      </c>
      <c r="B379" s="28">
        <v>80</v>
      </c>
      <c r="C379" s="27"/>
      <c r="D379" s="9" t="s">
        <v>7</v>
      </c>
      <c r="H379"/>
    </row>
    <row r="380" spans="1:8">
      <c r="A380" s="24" t="s">
        <v>262</v>
      </c>
      <c r="B380" s="28">
        <v>58</v>
      </c>
      <c r="C380" s="27"/>
      <c r="D380" s="9" t="s">
        <v>7</v>
      </c>
      <c r="H380"/>
    </row>
    <row r="381" spans="1:8">
      <c r="A381" s="24"/>
      <c r="B381" s="28"/>
      <c r="C381" s="27"/>
      <c r="D381" s="9"/>
      <c r="E381"/>
      <c r="H381"/>
    </row>
    <row r="382" spans="1:8">
      <c r="A382" s="401" t="s">
        <v>127</v>
      </c>
      <c r="B382" s="28"/>
      <c r="C382" s="27"/>
      <c r="D382" s="27"/>
      <c r="E382"/>
      <c r="H382"/>
    </row>
    <row r="383" spans="1:8">
      <c r="A383" s="390" t="s">
        <v>276</v>
      </c>
      <c r="B383" s="391">
        <v>0.17399999999999999</v>
      </c>
      <c r="C383" s="402"/>
      <c r="D383" s="393" t="s">
        <v>31</v>
      </c>
      <c r="E383"/>
      <c r="H383"/>
    </row>
    <row r="384" spans="1:8">
      <c r="A384" s="394" t="s">
        <v>277</v>
      </c>
      <c r="B384" s="403"/>
      <c r="C384" s="400">
        <v>8.3699999999999992</v>
      </c>
      <c r="D384" s="397" t="s">
        <v>49</v>
      </c>
      <c r="E384"/>
      <c r="H384"/>
    </row>
    <row r="385" spans="1:10">
      <c r="A385" s="390" t="s">
        <v>278</v>
      </c>
      <c r="B385" s="391">
        <v>0.13100000000000001</v>
      </c>
      <c r="C385" s="399"/>
      <c r="D385" s="393" t="s">
        <v>31</v>
      </c>
      <c r="E385"/>
      <c r="F385"/>
      <c r="G385"/>
      <c r="H385"/>
    </row>
    <row r="386" spans="1:10">
      <c r="A386" s="394" t="s">
        <v>279</v>
      </c>
      <c r="B386" s="395"/>
      <c r="C386" s="400">
        <v>7.06</v>
      </c>
      <c r="D386" s="397" t="s">
        <v>49</v>
      </c>
      <c r="E386"/>
      <c r="F386"/>
      <c r="G386"/>
      <c r="H386"/>
    </row>
    <row r="387" spans="1:10">
      <c r="A387" s="390" t="s">
        <v>280</v>
      </c>
      <c r="B387" s="391">
        <v>0.123</v>
      </c>
      <c r="C387" s="399"/>
      <c r="D387" s="393" t="s">
        <v>31</v>
      </c>
      <c r="E387"/>
      <c r="F387"/>
      <c r="G387"/>
      <c r="H387"/>
    </row>
    <row r="388" spans="1:10">
      <c r="A388" s="394" t="s">
        <v>281</v>
      </c>
      <c r="B388" s="395"/>
      <c r="C388" s="400">
        <v>6.17</v>
      </c>
      <c r="D388" s="397" t="s">
        <v>49</v>
      </c>
      <c r="E388"/>
      <c r="F388"/>
      <c r="G388"/>
      <c r="H388"/>
    </row>
    <row r="389" spans="1:10">
      <c r="A389" s="390" t="s">
        <v>282</v>
      </c>
      <c r="B389" s="391">
        <v>0.27500000000000002</v>
      </c>
      <c r="C389" s="399"/>
      <c r="D389" s="393" t="s">
        <v>31</v>
      </c>
      <c r="E389"/>
      <c r="F389"/>
      <c r="G389"/>
      <c r="H389"/>
    </row>
    <row r="390" spans="1:10">
      <c r="A390" s="394" t="s">
        <v>283</v>
      </c>
      <c r="B390" s="395"/>
      <c r="C390" s="400">
        <v>8.9700000000000006</v>
      </c>
      <c r="D390" s="397" t="s">
        <v>49</v>
      </c>
      <c r="E390"/>
      <c r="F390"/>
      <c r="G390"/>
      <c r="H390"/>
    </row>
    <row r="391" spans="1:10">
      <c r="A391" s="390" t="s">
        <v>301</v>
      </c>
      <c r="B391" s="391">
        <v>0.21099999999999999</v>
      </c>
      <c r="C391" s="398"/>
      <c r="D391" s="393" t="s">
        <v>31</v>
      </c>
      <c r="E391"/>
      <c r="F391"/>
      <c r="G391"/>
      <c r="H391"/>
    </row>
    <row r="392" spans="1:10">
      <c r="A392" s="394" t="s">
        <v>302</v>
      </c>
      <c r="B392" s="395"/>
      <c r="C392" s="396">
        <v>10.27</v>
      </c>
      <c r="D392" s="397" t="s">
        <v>49</v>
      </c>
      <c r="E392"/>
      <c r="F392"/>
      <c r="G392"/>
      <c r="H392"/>
    </row>
    <row r="393" spans="1:10">
      <c r="A393" s="390" t="s">
        <v>307</v>
      </c>
      <c r="B393" s="391">
        <v>0.20699999999999999</v>
      </c>
      <c r="C393" s="392"/>
      <c r="D393" s="393" t="s">
        <v>31</v>
      </c>
      <c r="E393"/>
      <c r="F393"/>
      <c r="G393"/>
      <c r="H393"/>
    </row>
    <row r="394" spans="1:10">
      <c r="A394" s="394" t="s">
        <v>308</v>
      </c>
      <c r="B394" s="395"/>
      <c r="C394" s="396">
        <v>8.6300000000000008</v>
      </c>
      <c r="D394" s="397" t="s">
        <v>49</v>
      </c>
      <c r="E394"/>
      <c r="F394"/>
      <c r="G394"/>
      <c r="H394"/>
      <c r="J394" s="413"/>
    </row>
    <row r="395" spans="1:10">
      <c r="A395" s="390" t="s">
        <v>303</v>
      </c>
      <c r="B395" s="404">
        <v>0.16300000000000001</v>
      </c>
      <c r="C395" s="392"/>
      <c r="D395" s="393" t="s">
        <v>31</v>
      </c>
      <c r="E395"/>
      <c r="F395"/>
      <c r="G395"/>
      <c r="H395"/>
      <c r="J395" s="413"/>
    </row>
    <row r="396" spans="1:10">
      <c r="A396" s="394" t="s">
        <v>304</v>
      </c>
      <c r="B396" s="405"/>
      <c r="C396" s="396">
        <v>8.1300000000000008</v>
      </c>
      <c r="D396" s="397" t="s">
        <v>49</v>
      </c>
      <c r="E396"/>
      <c r="F396"/>
      <c r="G396"/>
      <c r="H396"/>
      <c r="J396" s="413"/>
    </row>
    <row r="397" spans="1:10">
      <c r="A397" s="390" t="s">
        <v>287</v>
      </c>
      <c r="B397" s="404">
        <v>0.31</v>
      </c>
      <c r="C397" s="392"/>
      <c r="D397" s="393" t="s">
        <v>31</v>
      </c>
      <c r="E397"/>
      <c r="F397"/>
      <c r="G397"/>
      <c r="H397"/>
      <c r="J397" s="413"/>
    </row>
    <row r="398" spans="1:10">
      <c r="A398" s="394" t="s">
        <v>288</v>
      </c>
      <c r="B398" s="405"/>
      <c r="C398" s="396">
        <v>9.1999999999999993</v>
      </c>
      <c r="D398" s="397" t="s">
        <v>49</v>
      </c>
      <c r="E398"/>
      <c r="F398"/>
      <c r="G398"/>
      <c r="H398"/>
      <c r="J398" s="413"/>
    </row>
    <row r="399" spans="1:10">
      <c r="A399" s="390" t="s">
        <v>305</v>
      </c>
      <c r="B399" s="404">
        <v>0.26500000000000001</v>
      </c>
      <c r="C399" s="392"/>
      <c r="D399" s="393" t="s">
        <v>31</v>
      </c>
      <c r="E399"/>
      <c r="F399"/>
      <c r="G399"/>
      <c r="H399"/>
      <c r="J399" s="413"/>
    </row>
    <row r="400" spans="1:10">
      <c r="A400" s="394" t="s">
        <v>306</v>
      </c>
      <c r="B400" s="405"/>
      <c r="C400" s="396">
        <v>6.83</v>
      </c>
      <c r="D400" s="397" t="s">
        <v>49</v>
      </c>
      <c r="E400"/>
      <c r="F400"/>
      <c r="G400"/>
      <c r="H400"/>
    </row>
    <row r="401" spans="1:8">
      <c r="A401" s="390" t="s">
        <v>309</v>
      </c>
      <c r="B401" s="404">
        <v>0.249</v>
      </c>
      <c r="C401" s="392"/>
      <c r="D401" s="393" t="s">
        <v>31</v>
      </c>
      <c r="E401"/>
      <c r="F401"/>
      <c r="G401"/>
      <c r="H401"/>
    </row>
    <row r="402" spans="1:8">
      <c r="A402" s="406" t="s">
        <v>310</v>
      </c>
      <c r="B402" s="407"/>
      <c r="C402" s="408">
        <v>8.43</v>
      </c>
      <c r="D402" s="397" t="s">
        <v>49</v>
      </c>
      <c r="E402"/>
      <c r="F402"/>
      <c r="G402"/>
      <c r="H402"/>
    </row>
    <row r="403" spans="1:8">
      <c r="A403" s="390" t="s">
        <v>297</v>
      </c>
      <c r="B403" s="391">
        <v>0.26400000000000001</v>
      </c>
      <c r="C403" s="392"/>
      <c r="D403" s="393" t="s">
        <v>31</v>
      </c>
      <c r="E403"/>
      <c r="F403"/>
      <c r="G403"/>
      <c r="H403"/>
    </row>
    <row r="404" spans="1:8">
      <c r="A404" s="394" t="s">
        <v>298</v>
      </c>
      <c r="B404" s="395"/>
      <c r="C404" s="396">
        <v>6.33</v>
      </c>
      <c r="D404" s="397" t="s">
        <v>49</v>
      </c>
      <c r="E404"/>
      <c r="F404"/>
      <c r="G404"/>
      <c r="H404"/>
    </row>
    <row r="405" spans="1:8">
      <c r="A405" s="409" t="s">
        <v>299</v>
      </c>
      <c r="B405" s="410">
        <v>0.3</v>
      </c>
      <c r="C405" s="411"/>
      <c r="D405" s="393" t="s">
        <v>31</v>
      </c>
      <c r="E405"/>
      <c r="F405"/>
      <c r="G405"/>
      <c r="H405"/>
    </row>
    <row r="406" spans="1:8">
      <c r="A406" s="406" t="s">
        <v>300</v>
      </c>
      <c r="B406" s="407"/>
      <c r="C406" s="408">
        <v>7.6</v>
      </c>
      <c r="D406" s="397" t="s">
        <v>49</v>
      </c>
      <c r="E406"/>
      <c r="F406"/>
      <c r="G406"/>
      <c r="H406"/>
    </row>
    <row r="407" spans="1:8">
      <c r="A407" s="409" t="s">
        <v>295</v>
      </c>
      <c r="B407" s="410">
        <v>0.252</v>
      </c>
      <c r="C407" s="411"/>
      <c r="D407" s="393" t="s">
        <v>31</v>
      </c>
      <c r="E407"/>
      <c r="F407"/>
      <c r="G407"/>
      <c r="H407"/>
    </row>
    <row r="408" spans="1:8">
      <c r="A408" s="406" t="s">
        <v>296</v>
      </c>
      <c r="B408" s="407"/>
      <c r="C408" s="408">
        <v>5.37</v>
      </c>
      <c r="D408" s="397" t="s">
        <v>49</v>
      </c>
      <c r="E408"/>
      <c r="F408"/>
      <c r="G408"/>
      <c r="H408"/>
    </row>
    <row r="409" spans="1:8">
      <c r="A409" s="409" t="s">
        <v>294</v>
      </c>
      <c r="B409" s="410">
        <v>0.248</v>
      </c>
      <c r="C409" s="411"/>
      <c r="D409" s="393" t="s">
        <v>31</v>
      </c>
      <c r="E409"/>
      <c r="F409"/>
      <c r="G409"/>
      <c r="H409"/>
    </row>
    <row r="410" spans="1:8">
      <c r="A410" s="406" t="s">
        <v>293</v>
      </c>
      <c r="B410" s="407"/>
      <c r="C410" s="408">
        <v>5.57</v>
      </c>
      <c r="D410" s="412" t="s">
        <v>49</v>
      </c>
      <c r="E410"/>
      <c r="F410"/>
      <c r="G410"/>
    </row>
    <row r="411" spans="1:8">
      <c r="A411" s="409" t="s">
        <v>289</v>
      </c>
      <c r="B411" s="410">
        <v>0.33600000000000002</v>
      </c>
      <c r="C411" s="411"/>
      <c r="D411" s="393" t="s">
        <v>31</v>
      </c>
      <c r="E411"/>
      <c r="F411"/>
      <c r="G411"/>
    </row>
    <row r="412" spans="1:8">
      <c r="A412" s="406" t="s">
        <v>290</v>
      </c>
      <c r="B412" s="407"/>
      <c r="C412" s="408">
        <v>7.47</v>
      </c>
      <c r="D412" s="397" t="s">
        <v>49</v>
      </c>
      <c r="E412"/>
      <c r="F412"/>
      <c r="G412"/>
    </row>
    <row r="413" spans="1:8">
      <c r="A413" s="409" t="s">
        <v>291</v>
      </c>
      <c r="B413" s="410">
        <v>0.32</v>
      </c>
      <c r="C413" s="411"/>
      <c r="D413" s="393" t="s">
        <v>31</v>
      </c>
      <c r="E413"/>
      <c r="F413"/>
      <c r="G413"/>
    </row>
    <row r="414" spans="1:8">
      <c r="A414" s="406" t="s">
        <v>292</v>
      </c>
      <c r="B414" s="407"/>
      <c r="C414" s="408">
        <v>7.73</v>
      </c>
      <c r="D414" s="412" t="s">
        <v>49</v>
      </c>
      <c r="E414"/>
      <c r="F414"/>
      <c r="G414"/>
    </row>
  </sheetData>
  <mergeCells count="3">
    <mergeCell ref="F1:G1"/>
    <mergeCell ref="G4:I4"/>
    <mergeCell ref="D4:F4"/>
  </mergeCells>
  <phoneticPr fontId="0" type="noConversion"/>
  <dataValidations xWindow="113" yWindow="455" count="7">
    <dataValidation type="list" allowBlank="1" showInputMessage="1" showErrorMessage="1" prompt="click on arrow for a drop down list" sqref="A51:A55">
      <formula1>$A$308:$A$329</formula1>
    </dataValidation>
    <dataValidation type="list" allowBlank="1" showInputMessage="1" showErrorMessage="1" prompt="Click on arrow for a drop down list" sqref="E36">
      <formula1>$F$291:$F$344</formula1>
    </dataValidation>
    <dataValidation type="list" allowBlank="1" showInputMessage="1" showErrorMessage="1" prompt="click on arrow for a drop down list" sqref="A61:A65">
      <formula1>$A$332:$A$336</formula1>
    </dataValidation>
    <dataValidation type="list" allowBlank="1" showInputMessage="1" showErrorMessage="1" sqref="A71:A75">
      <formula1>$A$340:$A$380</formula1>
    </dataValidation>
    <dataValidation type="list" allowBlank="1" showInputMessage="1" showErrorMessage="1" sqref="A88:A93">
      <formula1>$A$383:$A$414</formula1>
    </dataValidation>
    <dataValidation type="list" allowBlank="1" showInputMessage="1" showErrorMessage="1" prompt="click on arrow for a drop down list" sqref="A41:A45">
      <formula1>$A$291:$A$307</formula1>
    </dataValidation>
    <dataValidation type="list" allowBlank="1" showInputMessage="1" showErrorMessage="1" prompt="Click on arrow for a drop down list" sqref="E8:E25 E31:E35">
      <formula1>$F$291:$F$345</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workbookViewId="0">
      <selection activeCell="G59" sqref="G59"/>
    </sheetView>
  </sheetViews>
  <sheetFormatPr defaultRowHeight="12.75"/>
  <cols>
    <col min="1" max="1" width="47.140625" customWidth="1"/>
    <col min="2" max="2" width="9.85546875" bestFit="1" customWidth="1"/>
    <col min="4" max="4" width="9.140625" style="9"/>
    <col min="6" max="6" width="21.140625" customWidth="1"/>
  </cols>
  <sheetData>
    <row r="1" spans="1:7" s="24" customFormat="1" ht="10.5">
      <c r="A1" s="24" t="s">
        <v>27</v>
      </c>
      <c r="B1" s="265"/>
      <c r="C1" s="27"/>
      <c r="D1" s="27"/>
      <c r="E1" s="26"/>
      <c r="F1" s="24" t="s">
        <v>27</v>
      </c>
      <c r="G1" s="264" t="s">
        <v>28</v>
      </c>
    </row>
    <row r="2" spans="1:7">
      <c r="B2" s="15"/>
      <c r="C2" s="9"/>
      <c r="E2" s="1"/>
      <c r="G2" s="13"/>
    </row>
    <row r="3" spans="1:7">
      <c r="A3" s="87" t="s">
        <v>123</v>
      </c>
      <c r="B3" s="25"/>
      <c r="C3" s="26"/>
      <c r="D3" s="256"/>
      <c r="E3" s="1"/>
      <c r="F3" s="86" t="s">
        <v>124</v>
      </c>
      <c r="G3" s="13"/>
    </row>
    <row r="4" spans="1:7">
      <c r="A4" s="95" t="s">
        <v>311</v>
      </c>
      <c r="B4" s="414">
        <v>5372</v>
      </c>
      <c r="C4" s="26"/>
      <c r="D4" s="27" t="s">
        <v>29</v>
      </c>
      <c r="E4" s="1"/>
      <c r="F4" s="24" t="s">
        <v>192</v>
      </c>
      <c r="G4" s="28">
        <v>74</v>
      </c>
    </row>
    <row r="5" spans="1:7">
      <c r="A5" s="95" t="s">
        <v>312</v>
      </c>
      <c r="B5" s="414">
        <v>3038</v>
      </c>
      <c r="C5" s="26"/>
      <c r="D5" s="27" t="s">
        <v>29</v>
      </c>
      <c r="E5" s="1"/>
      <c r="F5" s="24" t="s">
        <v>187</v>
      </c>
      <c r="G5" s="28">
        <v>97</v>
      </c>
    </row>
    <row r="6" spans="1:7">
      <c r="A6" s="95" t="s">
        <v>313</v>
      </c>
      <c r="B6" s="414">
        <v>12643</v>
      </c>
      <c r="C6" s="26"/>
      <c r="D6" s="27" t="s">
        <v>29</v>
      </c>
      <c r="E6" s="1"/>
      <c r="F6" s="24" t="s">
        <v>188</v>
      </c>
      <c r="G6" s="28">
        <v>116</v>
      </c>
    </row>
    <row r="7" spans="1:7">
      <c r="A7" s="95" t="s">
        <v>314</v>
      </c>
      <c r="B7" s="414">
        <v>3662</v>
      </c>
      <c r="C7" s="26"/>
      <c r="D7" s="27" t="s">
        <v>29</v>
      </c>
      <c r="E7" s="1"/>
      <c r="F7" s="24" t="s">
        <v>189</v>
      </c>
      <c r="G7" s="28">
        <v>137</v>
      </c>
    </row>
    <row r="8" spans="1:7">
      <c r="A8" s="95" t="s">
        <v>315</v>
      </c>
      <c r="B8" s="414">
        <v>7367</v>
      </c>
      <c r="C8" s="26"/>
      <c r="D8" s="27" t="s">
        <v>29</v>
      </c>
      <c r="E8" s="1"/>
      <c r="F8" s="24" t="s">
        <v>190</v>
      </c>
      <c r="G8" s="28">
        <v>155</v>
      </c>
    </row>
    <row r="9" spans="1:7">
      <c r="A9" s="95" t="s">
        <v>316</v>
      </c>
      <c r="B9" s="414">
        <v>4848</v>
      </c>
      <c r="C9" s="26"/>
      <c r="D9" s="27" t="s">
        <v>29</v>
      </c>
      <c r="E9" s="1"/>
      <c r="F9" s="24" t="s">
        <v>191</v>
      </c>
      <c r="G9" s="28">
        <v>174</v>
      </c>
    </row>
    <row r="10" spans="1:7">
      <c r="A10" s="95" t="s">
        <v>317</v>
      </c>
      <c r="B10" s="414">
        <v>6742</v>
      </c>
      <c r="C10" s="26"/>
      <c r="D10" s="27" t="s">
        <v>29</v>
      </c>
      <c r="E10" s="1"/>
      <c r="F10" s="24" t="s">
        <v>171</v>
      </c>
      <c r="G10" s="28">
        <v>196</v>
      </c>
    </row>
    <row r="11" spans="1:7">
      <c r="A11" s="95" t="s">
        <v>318</v>
      </c>
      <c r="B11" s="414">
        <v>2663</v>
      </c>
      <c r="C11" s="26"/>
      <c r="D11" s="27" t="s">
        <v>29</v>
      </c>
      <c r="E11" s="1"/>
      <c r="F11" s="24" t="s">
        <v>172</v>
      </c>
      <c r="G11" s="28">
        <v>204</v>
      </c>
    </row>
    <row r="12" spans="1:7">
      <c r="A12" s="95" t="s">
        <v>319</v>
      </c>
      <c r="B12" s="414">
        <v>1252</v>
      </c>
      <c r="C12" s="26"/>
      <c r="D12" s="27" t="s">
        <v>29</v>
      </c>
      <c r="E12" s="1"/>
      <c r="F12" s="24" t="s">
        <v>173</v>
      </c>
      <c r="G12" s="28">
        <v>220</v>
      </c>
    </row>
    <row r="13" spans="1:7">
      <c r="A13" s="95" t="s">
        <v>320</v>
      </c>
      <c r="B13" s="414">
        <v>7946</v>
      </c>
      <c r="C13" s="26"/>
      <c r="D13" s="27" t="s">
        <v>29</v>
      </c>
      <c r="E13" s="1"/>
      <c r="F13" s="24" t="s">
        <v>174</v>
      </c>
      <c r="G13" s="28">
        <v>231</v>
      </c>
    </row>
    <row r="14" spans="1:7">
      <c r="A14" s="95" t="s">
        <v>321</v>
      </c>
      <c r="B14" s="414">
        <v>8626</v>
      </c>
      <c r="C14" s="26"/>
      <c r="D14" s="27" t="s">
        <v>29</v>
      </c>
      <c r="E14" s="1"/>
      <c r="F14" s="24" t="s">
        <v>68</v>
      </c>
      <c r="G14" s="28">
        <v>34</v>
      </c>
    </row>
    <row r="15" spans="1:7">
      <c r="A15" s="95" t="s">
        <v>322</v>
      </c>
      <c r="B15" s="414">
        <v>4076</v>
      </c>
      <c r="C15" s="26"/>
      <c r="D15" s="27" t="s">
        <v>29</v>
      </c>
      <c r="E15" s="1"/>
      <c r="F15" s="24" t="s">
        <v>69</v>
      </c>
      <c r="G15" s="28">
        <v>126</v>
      </c>
    </row>
    <row r="16" spans="1:7">
      <c r="A16" s="95" t="s">
        <v>323</v>
      </c>
      <c r="B16" s="414">
        <v>7494</v>
      </c>
      <c r="C16" s="26"/>
      <c r="D16" s="27" t="s">
        <v>29</v>
      </c>
      <c r="E16" s="1"/>
      <c r="F16" s="24" t="s">
        <v>70</v>
      </c>
      <c r="G16" s="28">
        <v>116</v>
      </c>
    </row>
    <row r="17" spans="1:7">
      <c r="A17" s="95" t="s">
        <v>324</v>
      </c>
      <c r="B17" s="414">
        <v>8614</v>
      </c>
      <c r="C17" s="26"/>
      <c r="D17" s="27" t="s">
        <v>29</v>
      </c>
      <c r="E17" s="1"/>
      <c r="F17" s="24" t="s">
        <v>71</v>
      </c>
      <c r="G17" s="28">
        <v>110</v>
      </c>
    </row>
    <row r="18" spans="1:7">
      <c r="A18" s="95" t="s">
        <v>325</v>
      </c>
      <c r="B18" s="414">
        <v>2777</v>
      </c>
      <c r="C18" s="26"/>
      <c r="D18" s="27" t="s">
        <v>29</v>
      </c>
      <c r="E18" s="1"/>
      <c r="F18" s="24" t="s">
        <v>30</v>
      </c>
      <c r="G18" s="28">
        <v>33</v>
      </c>
    </row>
    <row r="19" spans="1:7">
      <c r="A19" s="95" t="s">
        <v>326</v>
      </c>
      <c r="B19" s="414">
        <v>1883</v>
      </c>
      <c r="C19" s="26"/>
      <c r="D19" s="27" t="s">
        <v>29</v>
      </c>
      <c r="E19" s="1"/>
      <c r="F19" s="24" t="s">
        <v>11</v>
      </c>
      <c r="G19" s="28">
        <v>47</v>
      </c>
    </row>
    <row r="20" spans="1:7">
      <c r="A20" s="95" t="s">
        <v>327</v>
      </c>
      <c r="B20" s="414">
        <v>899</v>
      </c>
      <c r="C20" s="26"/>
      <c r="D20" s="27" t="s">
        <v>29</v>
      </c>
      <c r="E20" s="1"/>
      <c r="F20" s="24" t="s">
        <v>32</v>
      </c>
      <c r="G20" s="28">
        <v>51</v>
      </c>
    </row>
    <row r="21" spans="1:7">
      <c r="A21" s="24" t="s">
        <v>268</v>
      </c>
      <c r="B21" s="28">
        <v>27924</v>
      </c>
      <c r="C21" s="1"/>
      <c r="D21" s="27" t="s">
        <v>29</v>
      </c>
      <c r="E21" s="1"/>
      <c r="F21" s="24" t="s">
        <v>12</v>
      </c>
      <c r="G21" s="28">
        <v>64</v>
      </c>
    </row>
    <row r="22" spans="1:7">
      <c r="A22" s="24" t="s">
        <v>271</v>
      </c>
      <c r="B22" s="28">
        <v>45654</v>
      </c>
      <c r="C22" s="1"/>
      <c r="D22" s="27" t="s">
        <v>29</v>
      </c>
      <c r="E22" s="1"/>
      <c r="F22" s="24" t="s">
        <v>33</v>
      </c>
      <c r="G22" s="28">
        <v>75</v>
      </c>
    </row>
    <row r="23" spans="1:7">
      <c r="A23" s="24" t="s">
        <v>270</v>
      </c>
      <c r="B23" s="28">
        <v>33412</v>
      </c>
      <c r="C23" s="1"/>
      <c r="D23" s="27" t="s">
        <v>29</v>
      </c>
      <c r="E23" s="1"/>
      <c r="F23" s="24" t="s">
        <v>14</v>
      </c>
      <c r="G23" s="28">
        <v>86</v>
      </c>
    </row>
    <row r="24" spans="1:7">
      <c r="A24" s="24" t="s">
        <v>149</v>
      </c>
      <c r="B24" s="29">
        <v>11203</v>
      </c>
      <c r="C24" s="1"/>
      <c r="D24" s="27" t="s">
        <v>29</v>
      </c>
      <c r="E24" s="1"/>
      <c r="F24" s="24" t="s">
        <v>34</v>
      </c>
      <c r="G24" s="28">
        <v>97</v>
      </c>
    </row>
    <row r="25" spans="1:7">
      <c r="A25" s="24" t="s">
        <v>150</v>
      </c>
      <c r="B25" s="28">
        <v>23711</v>
      </c>
      <c r="C25" s="1"/>
      <c r="D25" s="27" t="s">
        <v>29</v>
      </c>
      <c r="E25" s="1"/>
      <c r="F25" s="24" t="s">
        <v>35</v>
      </c>
      <c r="G25" s="28">
        <v>107</v>
      </c>
    </row>
    <row r="26" spans="1:7">
      <c r="A26" s="24" t="s">
        <v>151</v>
      </c>
      <c r="B26" s="28">
        <v>10018</v>
      </c>
      <c r="C26" s="1"/>
      <c r="D26" s="27" t="s">
        <v>29</v>
      </c>
      <c r="E26" s="1"/>
      <c r="F26" s="24" t="s">
        <v>36</v>
      </c>
      <c r="G26" s="28">
        <v>122</v>
      </c>
    </row>
    <row r="27" spans="1:7">
      <c r="A27" s="24" t="s">
        <v>152</v>
      </c>
      <c r="B27" s="28">
        <v>17329</v>
      </c>
      <c r="C27" s="1"/>
      <c r="D27" s="27" t="s">
        <v>29</v>
      </c>
      <c r="E27" s="1"/>
      <c r="F27" s="24" t="s">
        <v>72</v>
      </c>
      <c r="G27" s="28">
        <v>150</v>
      </c>
    </row>
    <row r="28" spans="1:7">
      <c r="A28" s="24" t="s">
        <v>153</v>
      </c>
      <c r="B28" s="28">
        <v>10094</v>
      </c>
      <c r="C28" s="1"/>
      <c r="D28" s="27" t="s">
        <v>29</v>
      </c>
      <c r="E28" s="1"/>
      <c r="F28" s="24" t="s">
        <v>42</v>
      </c>
      <c r="G28" s="28">
        <v>27</v>
      </c>
    </row>
    <row r="29" spans="1:7">
      <c r="A29" s="24" t="s">
        <v>154</v>
      </c>
      <c r="B29" s="28">
        <v>8263</v>
      </c>
      <c r="C29" s="1"/>
      <c r="D29" s="27" t="s">
        <v>29</v>
      </c>
      <c r="E29" s="1"/>
      <c r="F29" s="24" t="s">
        <v>43</v>
      </c>
      <c r="G29" s="28">
        <v>35</v>
      </c>
    </row>
    <row r="30" spans="1:7">
      <c r="A30" s="24" t="s">
        <v>155</v>
      </c>
      <c r="B30" s="28">
        <v>7519</v>
      </c>
      <c r="C30" s="1"/>
      <c r="D30" s="27" t="s">
        <v>29</v>
      </c>
      <c r="E30" s="1"/>
      <c r="F30" s="24" t="s">
        <v>44</v>
      </c>
      <c r="G30" s="28">
        <v>41</v>
      </c>
    </row>
    <row r="31" spans="1:7">
      <c r="A31" s="24" t="s">
        <v>156</v>
      </c>
      <c r="B31" s="28">
        <v>7878</v>
      </c>
      <c r="C31" s="1"/>
      <c r="D31" s="27" t="s">
        <v>29</v>
      </c>
      <c r="E31" s="1"/>
      <c r="F31" s="24" t="s">
        <v>45</v>
      </c>
      <c r="G31" s="28">
        <v>44</v>
      </c>
    </row>
    <row r="32" spans="1:7">
      <c r="A32" s="24" t="s">
        <v>269</v>
      </c>
      <c r="B32" s="28">
        <v>20423</v>
      </c>
      <c r="C32" s="1"/>
      <c r="D32" s="27" t="s">
        <v>29</v>
      </c>
      <c r="E32" s="1"/>
      <c r="F32" s="24" t="s">
        <v>46</v>
      </c>
      <c r="G32" s="28">
        <v>48</v>
      </c>
    </row>
    <row r="33" spans="1:7">
      <c r="A33" s="24" t="s">
        <v>157</v>
      </c>
      <c r="B33" s="28">
        <v>11748</v>
      </c>
      <c r="C33" s="1"/>
      <c r="D33" s="27" t="s">
        <v>29</v>
      </c>
      <c r="E33" s="1"/>
      <c r="F33" s="24" t="s">
        <v>47</v>
      </c>
      <c r="G33" s="28">
        <v>49</v>
      </c>
    </row>
    <row r="34" spans="1:7">
      <c r="A34" s="24" t="s">
        <v>158</v>
      </c>
      <c r="B34" s="28">
        <v>4867</v>
      </c>
      <c r="C34" s="1"/>
      <c r="D34" s="27" t="s">
        <v>29</v>
      </c>
      <c r="E34" s="1"/>
      <c r="F34" s="24" t="s">
        <v>48</v>
      </c>
      <c r="G34" s="28">
        <v>52</v>
      </c>
    </row>
    <row r="35" spans="1:7">
      <c r="A35" s="24" t="s">
        <v>159</v>
      </c>
      <c r="B35" s="28">
        <v>13024</v>
      </c>
      <c r="C35" s="1"/>
      <c r="D35" s="27" t="s">
        <v>29</v>
      </c>
      <c r="E35" s="1"/>
      <c r="F35" s="24" t="s">
        <v>37</v>
      </c>
      <c r="G35" s="28">
        <v>67</v>
      </c>
    </row>
    <row r="36" spans="1:7">
      <c r="A36" s="24" t="s">
        <v>160</v>
      </c>
      <c r="B36" s="28">
        <v>9396</v>
      </c>
      <c r="C36" s="1"/>
      <c r="D36" s="27" t="s">
        <v>29</v>
      </c>
      <c r="E36" s="1"/>
      <c r="F36" s="24" t="s">
        <v>38</v>
      </c>
      <c r="G36" s="28">
        <v>67</v>
      </c>
    </row>
    <row r="37" spans="1:7">
      <c r="A37" s="24" t="s">
        <v>161</v>
      </c>
      <c r="B37" s="28">
        <v>4546</v>
      </c>
      <c r="C37" s="1"/>
      <c r="D37" s="27" t="s">
        <v>29</v>
      </c>
      <c r="E37" s="1"/>
      <c r="F37" s="24" t="s">
        <v>39</v>
      </c>
      <c r="G37" s="28">
        <v>78</v>
      </c>
    </row>
    <row r="38" spans="1:7">
      <c r="A38" s="24" t="s">
        <v>162</v>
      </c>
      <c r="B38" s="28">
        <v>6099</v>
      </c>
      <c r="C38" s="1"/>
      <c r="D38" s="27" t="s">
        <v>29</v>
      </c>
      <c r="E38" s="1"/>
      <c r="F38" s="24" t="s">
        <v>13</v>
      </c>
      <c r="G38" s="28">
        <v>94</v>
      </c>
    </row>
    <row r="39" spans="1:7">
      <c r="A39" s="24" t="s">
        <v>163</v>
      </c>
      <c r="B39" s="28">
        <v>6258</v>
      </c>
      <c r="C39" s="1"/>
      <c r="D39" s="27" t="s">
        <v>29</v>
      </c>
      <c r="E39" s="1"/>
      <c r="F39" s="24" t="s">
        <v>40</v>
      </c>
      <c r="G39" s="28">
        <v>110</v>
      </c>
    </row>
    <row r="40" spans="1:7">
      <c r="A40" s="24" t="s">
        <v>164</v>
      </c>
      <c r="B40" s="28">
        <v>8556</v>
      </c>
      <c r="C40" s="1"/>
      <c r="D40" s="27" t="s">
        <v>29</v>
      </c>
      <c r="E40" s="1"/>
      <c r="F40" s="24" t="s">
        <v>41</v>
      </c>
      <c r="G40" s="28">
        <v>128</v>
      </c>
    </row>
    <row r="41" spans="1:7">
      <c r="A41" s="24" t="s">
        <v>165</v>
      </c>
      <c r="B41" s="28">
        <v>10960</v>
      </c>
      <c r="C41" s="1"/>
      <c r="D41" s="27" t="s">
        <v>29</v>
      </c>
      <c r="E41" s="1"/>
      <c r="F41" s="24" t="s">
        <v>175</v>
      </c>
      <c r="G41" s="28">
        <v>154</v>
      </c>
    </row>
    <row r="42" spans="1:7">
      <c r="A42" s="24" t="s">
        <v>166</v>
      </c>
      <c r="B42" s="28">
        <v>8662</v>
      </c>
      <c r="C42" s="1"/>
      <c r="D42" s="27" t="s">
        <v>29</v>
      </c>
      <c r="E42" s="1"/>
      <c r="F42" s="24" t="s">
        <v>238</v>
      </c>
      <c r="G42" s="28">
        <v>142</v>
      </c>
    </row>
    <row r="43" spans="1:7">
      <c r="A43" s="24"/>
      <c r="B43" s="28"/>
      <c r="C43" s="1"/>
      <c r="D43" s="27"/>
      <c r="E43" s="1"/>
      <c r="F43" s="24" t="s">
        <v>239</v>
      </c>
      <c r="G43" s="28">
        <v>106</v>
      </c>
    </row>
    <row r="44" spans="1:7">
      <c r="A44" s="86" t="s">
        <v>125</v>
      </c>
      <c r="B44" s="28"/>
      <c r="C44" s="1"/>
      <c r="D44" s="27" t="s">
        <v>29</v>
      </c>
      <c r="E44" s="1"/>
      <c r="F44" s="24" t="s">
        <v>73</v>
      </c>
      <c r="G44" s="30">
        <v>34</v>
      </c>
    </row>
    <row r="45" spans="1:7">
      <c r="A45" s="95" t="s">
        <v>267</v>
      </c>
      <c r="B45" s="28">
        <v>12270</v>
      </c>
      <c r="C45" s="1"/>
      <c r="D45" s="27" t="s">
        <v>29</v>
      </c>
      <c r="E45" s="1"/>
      <c r="F45" s="26" t="s">
        <v>74</v>
      </c>
      <c r="G45" s="31">
        <v>36</v>
      </c>
    </row>
    <row r="46" spans="1:7">
      <c r="A46" s="24" t="s">
        <v>263</v>
      </c>
      <c r="B46" s="33">
        <v>22751</v>
      </c>
      <c r="C46" s="1"/>
      <c r="D46" s="27" t="s">
        <v>29</v>
      </c>
      <c r="E46" s="1"/>
      <c r="F46" s="26" t="s">
        <v>75</v>
      </c>
      <c r="G46" s="31">
        <v>39</v>
      </c>
    </row>
    <row r="47" spans="1:7">
      <c r="A47" s="24" t="s">
        <v>135</v>
      </c>
      <c r="B47" s="28">
        <v>16879</v>
      </c>
      <c r="C47" s="1"/>
      <c r="D47" s="27" t="s">
        <v>29</v>
      </c>
      <c r="E47" s="1"/>
      <c r="F47" s="26" t="s">
        <v>76</v>
      </c>
      <c r="G47" s="31">
        <v>42</v>
      </c>
    </row>
    <row r="48" spans="1:7">
      <c r="A48" s="24" t="s">
        <v>264</v>
      </c>
      <c r="B48" s="28">
        <v>15542</v>
      </c>
      <c r="C48" s="1"/>
      <c r="D48" s="27" t="s">
        <v>29</v>
      </c>
      <c r="E48" s="1"/>
      <c r="F48" s="26" t="s">
        <v>77</v>
      </c>
      <c r="G48" s="31">
        <v>44</v>
      </c>
    </row>
    <row r="49" spans="1:7">
      <c r="A49" s="24" t="s">
        <v>265</v>
      </c>
      <c r="B49" s="28">
        <v>10803</v>
      </c>
      <c r="C49" s="1"/>
      <c r="D49" s="27" t="s">
        <v>29</v>
      </c>
      <c r="E49" s="1"/>
      <c r="F49" s="26" t="s">
        <v>78</v>
      </c>
      <c r="G49" s="31">
        <v>47</v>
      </c>
    </row>
    <row r="50" spans="1:7">
      <c r="A50" s="24"/>
      <c r="B50" s="28"/>
      <c r="C50" s="9"/>
      <c r="D50" s="27" t="s">
        <v>29</v>
      </c>
      <c r="E50" s="1"/>
      <c r="F50" s="26" t="s">
        <v>79</v>
      </c>
      <c r="G50" s="31">
        <v>49</v>
      </c>
    </row>
    <row r="51" spans="1:7">
      <c r="A51" s="24"/>
      <c r="B51" s="29"/>
      <c r="C51" s="9"/>
      <c r="E51" s="1"/>
      <c r="F51" s="26" t="s">
        <v>80</v>
      </c>
      <c r="G51" s="31">
        <v>52</v>
      </c>
    </row>
    <row r="52" spans="1:7">
      <c r="A52" s="86" t="s">
        <v>126</v>
      </c>
      <c r="B52" s="28"/>
      <c r="C52" s="9"/>
      <c r="E52" s="1"/>
      <c r="F52" s="26" t="s">
        <v>81</v>
      </c>
      <c r="G52" s="31">
        <v>54</v>
      </c>
    </row>
    <row r="53" spans="1:7">
      <c r="A53" s="95" t="s">
        <v>140</v>
      </c>
      <c r="B53" s="28">
        <v>15</v>
      </c>
      <c r="C53" s="9"/>
      <c r="D53" s="9" t="s">
        <v>7</v>
      </c>
      <c r="E53" s="1"/>
      <c r="F53" s="26" t="s">
        <v>82</v>
      </c>
      <c r="G53" s="31">
        <v>56</v>
      </c>
    </row>
    <row r="54" spans="1:7">
      <c r="A54" s="95" t="s">
        <v>240</v>
      </c>
      <c r="B54" s="28">
        <v>13</v>
      </c>
      <c r="C54" s="9"/>
      <c r="D54" s="9" t="s">
        <v>7</v>
      </c>
      <c r="E54" s="1"/>
      <c r="F54" s="26" t="s">
        <v>83</v>
      </c>
      <c r="G54" s="31">
        <v>59</v>
      </c>
    </row>
    <row r="55" spans="1:7">
      <c r="A55" s="95" t="s">
        <v>138</v>
      </c>
      <c r="B55" s="28">
        <v>48</v>
      </c>
      <c r="C55" s="9"/>
      <c r="D55" s="9" t="s">
        <v>7</v>
      </c>
      <c r="E55" s="1"/>
      <c r="F55" s="26" t="s">
        <v>85</v>
      </c>
      <c r="G55" s="31">
        <v>61</v>
      </c>
    </row>
    <row r="56" spans="1:7">
      <c r="A56" s="95" t="s">
        <v>273</v>
      </c>
      <c r="B56" s="28">
        <v>150</v>
      </c>
      <c r="C56" s="9"/>
      <c r="D56" s="9" t="s">
        <v>7</v>
      </c>
      <c r="E56" s="1"/>
      <c r="F56" s="26" t="s">
        <v>86</v>
      </c>
      <c r="G56" s="31">
        <v>63</v>
      </c>
    </row>
    <row r="57" spans="1:7">
      <c r="A57" s="95" t="s">
        <v>84</v>
      </c>
      <c r="B57" s="28">
        <v>15</v>
      </c>
      <c r="C57" s="9"/>
      <c r="D57" s="9" t="s">
        <v>7</v>
      </c>
      <c r="E57" s="1"/>
      <c r="F57" s="26" t="s">
        <v>87</v>
      </c>
      <c r="G57" s="31">
        <v>65</v>
      </c>
    </row>
    <row r="58" spans="1:7">
      <c r="A58" s="95" t="s">
        <v>241</v>
      </c>
      <c r="B58" s="28">
        <v>17</v>
      </c>
      <c r="C58" s="9"/>
      <c r="D58" s="9" t="s">
        <v>7</v>
      </c>
      <c r="E58" s="1"/>
      <c r="F58" s="26" t="s">
        <v>334</v>
      </c>
      <c r="G58" s="31">
        <v>0</v>
      </c>
    </row>
    <row r="59" spans="1:7">
      <c r="A59" s="95" t="s">
        <v>242</v>
      </c>
      <c r="B59" s="28">
        <v>40</v>
      </c>
      <c r="C59" s="9"/>
      <c r="D59" s="9" t="s">
        <v>7</v>
      </c>
      <c r="E59" s="1"/>
    </row>
    <row r="60" spans="1:7">
      <c r="A60" s="95" t="s">
        <v>132</v>
      </c>
      <c r="B60" s="28">
        <v>22</v>
      </c>
      <c r="C60" s="9"/>
      <c r="D60" s="9" t="s">
        <v>7</v>
      </c>
      <c r="E60" s="1"/>
      <c r="F60" s="1"/>
      <c r="G60" s="1"/>
    </row>
    <row r="61" spans="1:7">
      <c r="A61" s="95" t="s">
        <v>344</v>
      </c>
      <c r="B61" s="28">
        <v>259</v>
      </c>
      <c r="C61" s="9"/>
      <c r="D61" s="9" t="s">
        <v>7</v>
      </c>
      <c r="E61" s="1"/>
      <c r="F61" s="1"/>
      <c r="G61" s="1"/>
    </row>
    <row r="62" spans="1:7">
      <c r="A62" s="95" t="s">
        <v>342</v>
      </c>
      <c r="B62" s="28">
        <v>9</v>
      </c>
      <c r="C62" s="9"/>
      <c r="D62" s="9" t="s">
        <v>7</v>
      </c>
      <c r="E62" s="1"/>
      <c r="F62" s="1"/>
      <c r="G62" s="1"/>
    </row>
    <row r="63" spans="1:7">
      <c r="A63" s="95" t="s">
        <v>343</v>
      </c>
      <c r="B63" s="28">
        <v>14</v>
      </c>
      <c r="C63" s="9"/>
      <c r="D63" s="9" t="s">
        <v>7</v>
      </c>
      <c r="E63" s="1"/>
      <c r="F63" s="1"/>
      <c r="G63" s="1"/>
    </row>
    <row r="64" spans="1:7">
      <c r="A64" s="95" t="s">
        <v>88</v>
      </c>
      <c r="B64" s="28">
        <v>38</v>
      </c>
      <c r="C64" s="9"/>
      <c r="D64" s="9" t="s">
        <v>7</v>
      </c>
      <c r="E64" s="1"/>
      <c r="F64" s="1"/>
      <c r="G64" s="1"/>
    </row>
    <row r="65" spans="1:7">
      <c r="A65" s="95" t="s">
        <v>243</v>
      </c>
      <c r="B65" s="28">
        <v>13</v>
      </c>
      <c r="C65" s="9"/>
      <c r="D65" s="9" t="s">
        <v>7</v>
      </c>
      <c r="E65" s="1"/>
      <c r="F65" s="1"/>
      <c r="G65" s="1"/>
    </row>
    <row r="66" spans="1:7">
      <c r="A66" s="95" t="s">
        <v>244</v>
      </c>
      <c r="B66" s="28">
        <v>4</v>
      </c>
      <c r="C66" s="9"/>
      <c r="D66" s="9" t="s">
        <v>7</v>
      </c>
      <c r="E66" s="1"/>
      <c r="F66" s="1"/>
      <c r="G66" s="1"/>
    </row>
    <row r="67" spans="1:7">
      <c r="A67" s="95" t="s">
        <v>245</v>
      </c>
      <c r="B67" s="28">
        <v>5</v>
      </c>
      <c r="C67" s="9"/>
      <c r="D67" s="9" t="s">
        <v>7</v>
      </c>
      <c r="E67" s="1"/>
      <c r="F67" s="1"/>
      <c r="G67" s="1"/>
    </row>
    <row r="68" spans="1:7">
      <c r="A68" s="95" t="s">
        <v>246</v>
      </c>
      <c r="B68" s="28">
        <v>296</v>
      </c>
      <c r="C68" s="9"/>
      <c r="D68" s="9" t="s">
        <v>7</v>
      </c>
      <c r="E68" s="1"/>
      <c r="F68" s="1"/>
      <c r="G68" s="1"/>
    </row>
    <row r="69" spans="1:7">
      <c r="A69" s="95" t="s">
        <v>89</v>
      </c>
      <c r="B69" s="28">
        <v>77</v>
      </c>
      <c r="C69" s="9"/>
      <c r="D69" s="9" t="s">
        <v>7</v>
      </c>
      <c r="E69" s="1"/>
      <c r="F69" s="1"/>
      <c r="G69" s="1"/>
    </row>
    <row r="70" spans="1:7">
      <c r="A70" s="95" t="s">
        <v>247</v>
      </c>
      <c r="B70" s="28">
        <v>30</v>
      </c>
      <c r="C70" s="9"/>
      <c r="D70" s="9" t="s">
        <v>7</v>
      </c>
      <c r="E70" s="1"/>
      <c r="F70" s="1"/>
      <c r="G70" s="1"/>
    </row>
    <row r="71" spans="1:7">
      <c r="A71" s="95" t="s">
        <v>248</v>
      </c>
      <c r="B71" s="28">
        <v>3</v>
      </c>
      <c r="C71" s="9"/>
      <c r="D71" s="9" t="s">
        <v>7</v>
      </c>
      <c r="E71" s="1"/>
      <c r="F71" s="1"/>
      <c r="G71" s="1"/>
    </row>
    <row r="72" spans="1:7">
      <c r="A72" s="95" t="s">
        <v>249</v>
      </c>
      <c r="B72" s="28">
        <v>3</v>
      </c>
      <c r="C72" s="9"/>
      <c r="D72" s="9" t="s">
        <v>7</v>
      </c>
      <c r="E72" s="1"/>
      <c r="F72" s="1"/>
      <c r="G72" s="1"/>
    </row>
    <row r="73" spans="1:7">
      <c r="A73" s="95" t="s">
        <v>250</v>
      </c>
      <c r="B73" s="28">
        <v>2</v>
      </c>
      <c r="C73" s="9"/>
      <c r="D73" s="9" t="s">
        <v>7</v>
      </c>
      <c r="E73" s="1"/>
      <c r="F73" s="1"/>
      <c r="G73" s="1"/>
    </row>
    <row r="74" spans="1:7">
      <c r="A74" s="95" t="s">
        <v>251</v>
      </c>
      <c r="B74" s="28">
        <v>5</v>
      </c>
      <c r="C74" s="9"/>
      <c r="D74" s="9" t="s">
        <v>7</v>
      </c>
      <c r="E74" s="1"/>
      <c r="F74" s="1"/>
      <c r="G74" s="1"/>
    </row>
    <row r="75" spans="1:7">
      <c r="A75" s="95" t="s">
        <v>252</v>
      </c>
      <c r="B75" s="28">
        <v>288</v>
      </c>
      <c r="C75" s="9"/>
      <c r="D75" s="9" t="s">
        <v>7</v>
      </c>
      <c r="E75" s="1"/>
      <c r="F75" s="1"/>
      <c r="G75" s="1"/>
    </row>
    <row r="76" spans="1:7">
      <c r="A76" s="24" t="s">
        <v>253</v>
      </c>
      <c r="B76" s="28">
        <v>12</v>
      </c>
      <c r="C76" s="1"/>
      <c r="D76" s="9" t="s">
        <v>7</v>
      </c>
      <c r="E76" s="1"/>
      <c r="F76" s="1"/>
      <c r="G76" s="1"/>
    </row>
    <row r="77" spans="1:7">
      <c r="A77" s="24" t="s">
        <v>254</v>
      </c>
      <c r="B77" s="33">
        <v>136</v>
      </c>
      <c r="C77" s="1"/>
      <c r="D77" s="9" t="s">
        <v>7</v>
      </c>
      <c r="E77" s="1"/>
      <c r="F77" s="1"/>
      <c r="G77" s="1"/>
    </row>
    <row r="78" spans="1:7">
      <c r="A78" s="24" t="s">
        <v>329</v>
      </c>
      <c r="B78" s="33">
        <v>79</v>
      </c>
      <c r="C78" s="1"/>
      <c r="D78" s="9" t="s">
        <v>7</v>
      </c>
      <c r="E78" s="1"/>
      <c r="F78" s="1"/>
      <c r="G78" s="1"/>
    </row>
    <row r="79" spans="1:7">
      <c r="A79" s="24" t="s">
        <v>272</v>
      </c>
      <c r="B79" s="28">
        <v>937</v>
      </c>
      <c r="C79" s="1"/>
      <c r="D79" s="9" t="s">
        <v>62</v>
      </c>
      <c r="E79" s="1"/>
      <c r="F79" s="1"/>
      <c r="G79" s="1"/>
    </row>
    <row r="80" spans="1:7">
      <c r="A80" s="24" t="s">
        <v>266</v>
      </c>
      <c r="B80" s="28">
        <v>937</v>
      </c>
      <c r="C80" s="1"/>
      <c r="D80" s="9" t="s">
        <v>62</v>
      </c>
      <c r="E80" s="1"/>
      <c r="F80" s="1"/>
      <c r="G80" s="1"/>
    </row>
    <row r="81" spans="1:7">
      <c r="A81" s="24" t="s">
        <v>255</v>
      </c>
      <c r="B81" s="28">
        <v>8</v>
      </c>
      <c r="C81" s="1"/>
      <c r="D81" s="9" t="s">
        <v>7</v>
      </c>
      <c r="E81" s="1"/>
      <c r="F81" s="1"/>
      <c r="G81" s="1"/>
    </row>
    <row r="82" spans="1:7">
      <c r="A82" s="24" t="s">
        <v>256</v>
      </c>
      <c r="B82" s="28">
        <v>19</v>
      </c>
      <c r="C82" s="1"/>
      <c r="D82" s="9" t="s">
        <v>7</v>
      </c>
      <c r="E82" s="1"/>
      <c r="F82" s="1"/>
      <c r="G82" s="1"/>
    </row>
    <row r="83" spans="1:7">
      <c r="A83" s="24" t="s">
        <v>90</v>
      </c>
      <c r="B83" s="28">
        <v>81</v>
      </c>
      <c r="C83" s="1"/>
      <c r="D83" s="9" t="s">
        <v>7</v>
      </c>
      <c r="E83" s="1"/>
      <c r="F83" s="1"/>
      <c r="G83" s="1"/>
    </row>
    <row r="84" spans="1:7">
      <c r="A84" s="24" t="s">
        <v>139</v>
      </c>
      <c r="B84" s="28">
        <v>73</v>
      </c>
      <c r="C84" s="1"/>
      <c r="D84" s="9" t="s">
        <v>7</v>
      </c>
      <c r="E84" s="1"/>
      <c r="F84" s="1"/>
      <c r="G84" s="1"/>
    </row>
    <row r="85" spans="1:7">
      <c r="A85" s="24" t="s">
        <v>170</v>
      </c>
      <c r="B85" s="28">
        <v>102</v>
      </c>
      <c r="C85" s="9"/>
      <c r="D85" s="9" t="s">
        <v>7</v>
      </c>
      <c r="E85" s="1"/>
      <c r="F85" s="1"/>
      <c r="G85" s="1"/>
    </row>
    <row r="86" spans="1:7">
      <c r="A86" s="24" t="s">
        <v>257</v>
      </c>
      <c r="B86" s="28">
        <v>13</v>
      </c>
      <c r="C86" s="9"/>
      <c r="D86" s="9" t="s">
        <v>7</v>
      </c>
      <c r="E86" s="1"/>
      <c r="F86" s="1"/>
      <c r="G86" s="1"/>
    </row>
    <row r="87" spans="1:7">
      <c r="A87" s="24" t="s">
        <v>258</v>
      </c>
      <c r="B87" s="28">
        <v>149</v>
      </c>
      <c r="C87" s="27"/>
      <c r="D87" s="9" t="s">
        <v>7</v>
      </c>
      <c r="E87" s="1"/>
      <c r="F87" s="1"/>
      <c r="G87" s="1"/>
    </row>
    <row r="88" spans="1:7">
      <c r="A88" s="24" t="s">
        <v>136</v>
      </c>
      <c r="B88" s="28">
        <v>371</v>
      </c>
      <c r="C88" s="27"/>
      <c r="D88" s="9" t="s">
        <v>7</v>
      </c>
      <c r="E88" s="1"/>
      <c r="F88" s="1"/>
      <c r="G88" s="1"/>
    </row>
    <row r="89" spans="1:7">
      <c r="A89" s="24" t="s">
        <v>137</v>
      </c>
      <c r="B89" s="28">
        <v>25</v>
      </c>
      <c r="C89" s="27"/>
      <c r="D89" s="9" t="s">
        <v>7</v>
      </c>
      <c r="E89" s="1"/>
      <c r="F89" s="1"/>
      <c r="G89" s="1"/>
    </row>
    <row r="90" spans="1:7">
      <c r="A90" s="24" t="s">
        <v>259</v>
      </c>
      <c r="B90" s="28">
        <v>88</v>
      </c>
      <c r="C90" s="27"/>
      <c r="D90" s="9" t="s">
        <v>7</v>
      </c>
      <c r="E90" s="1"/>
      <c r="F90" s="1"/>
      <c r="G90" s="1"/>
    </row>
    <row r="91" spans="1:7">
      <c r="A91" s="24" t="s">
        <v>260</v>
      </c>
      <c r="B91" s="28">
        <v>80</v>
      </c>
      <c r="C91" s="27"/>
      <c r="D91" s="9" t="s">
        <v>7</v>
      </c>
      <c r="E91" s="1"/>
      <c r="F91" s="1"/>
      <c r="G91" s="1"/>
    </row>
    <row r="92" spans="1:7">
      <c r="A92" s="24" t="s">
        <v>261</v>
      </c>
      <c r="B92" s="28">
        <v>80</v>
      </c>
      <c r="C92" s="27"/>
      <c r="D92" s="9" t="s">
        <v>7</v>
      </c>
      <c r="E92" s="1"/>
      <c r="F92" s="1"/>
      <c r="G92" s="1"/>
    </row>
    <row r="93" spans="1:7">
      <c r="A93" s="24" t="s">
        <v>262</v>
      </c>
      <c r="B93" s="28">
        <v>58</v>
      </c>
      <c r="C93" s="27"/>
      <c r="D93" s="9" t="s">
        <v>7</v>
      </c>
      <c r="E93" s="1"/>
      <c r="F93" s="1"/>
      <c r="G93" s="1"/>
    </row>
    <row r="94" spans="1:7">
      <c r="A94" s="24"/>
      <c r="B94" s="28"/>
      <c r="C94" s="27"/>
      <c r="F94" s="1"/>
      <c r="G94" s="1"/>
    </row>
    <row r="95" spans="1:7">
      <c r="A95" s="401" t="s">
        <v>127</v>
      </c>
      <c r="B95" s="28"/>
      <c r="C95" s="27"/>
      <c r="D95" s="27"/>
      <c r="F95" s="1"/>
      <c r="G95" s="1"/>
    </row>
    <row r="96" spans="1:7">
      <c r="A96" s="390" t="s">
        <v>276</v>
      </c>
      <c r="B96" s="391">
        <v>0.17399999999999999</v>
      </c>
      <c r="C96" s="402"/>
      <c r="D96" s="393" t="s">
        <v>31</v>
      </c>
      <c r="F96" s="1"/>
      <c r="G96" s="1"/>
    </row>
    <row r="97" spans="1:10">
      <c r="A97" s="394" t="s">
        <v>277</v>
      </c>
      <c r="B97" s="403"/>
      <c r="C97" s="400">
        <v>8.3699999999999992</v>
      </c>
      <c r="D97" s="397" t="s">
        <v>49</v>
      </c>
      <c r="F97" s="1"/>
      <c r="G97" s="1"/>
    </row>
    <row r="98" spans="1:10">
      <c r="A98" s="390" t="s">
        <v>278</v>
      </c>
      <c r="B98" s="391">
        <v>0.13100000000000001</v>
      </c>
      <c r="C98" s="399"/>
      <c r="D98" s="393" t="s">
        <v>31</v>
      </c>
    </row>
    <row r="99" spans="1:10">
      <c r="A99" s="394" t="s">
        <v>279</v>
      </c>
      <c r="B99" s="395"/>
      <c r="C99" s="400">
        <v>7.06</v>
      </c>
      <c r="D99" s="397" t="s">
        <v>49</v>
      </c>
    </row>
    <row r="100" spans="1:10">
      <c r="A100" s="390" t="s">
        <v>280</v>
      </c>
      <c r="B100" s="391">
        <v>0.123</v>
      </c>
      <c r="C100" s="399"/>
      <c r="D100" s="393" t="s">
        <v>31</v>
      </c>
    </row>
    <row r="101" spans="1:10">
      <c r="A101" s="394" t="s">
        <v>281</v>
      </c>
      <c r="B101" s="395"/>
      <c r="C101" s="400">
        <v>6.17</v>
      </c>
      <c r="D101" s="397" t="s">
        <v>49</v>
      </c>
    </row>
    <row r="102" spans="1:10">
      <c r="A102" s="390" t="s">
        <v>282</v>
      </c>
      <c r="B102" s="391">
        <v>0.27500000000000002</v>
      </c>
      <c r="C102" s="399"/>
      <c r="D102" s="393" t="s">
        <v>31</v>
      </c>
    </row>
    <row r="103" spans="1:10">
      <c r="A103" s="394" t="s">
        <v>283</v>
      </c>
      <c r="B103" s="395"/>
      <c r="C103" s="400">
        <v>8.9700000000000006</v>
      </c>
      <c r="D103" s="397" t="s">
        <v>49</v>
      </c>
    </row>
    <row r="104" spans="1:10">
      <c r="A104" s="390" t="s">
        <v>301</v>
      </c>
      <c r="B104" s="391">
        <v>0.21099999999999999</v>
      </c>
      <c r="C104" s="398"/>
      <c r="D104" s="393" t="s">
        <v>31</v>
      </c>
    </row>
    <row r="105" spans="1:10">
      <c r="A105" s="394" t="s">
        <v>302</v>
      </c>
      <c r="B105" s="395"/>
      <c r="C105" s="396">
        <v>10.27</v>
      </c>
      <c r="D105" s="397" t="s">
        <v>49</v>
      </c>
    </row>
    <row r="106" spans="1:10">
      <c r="A106" s="390" t="s">
        <v>307</v>
      </c>
      <c r="B106" s="391">
        <v>0.20699999999999999</v>
      </c>
      <c r="C106" s="392"/>
      <c r="D106" s="393" t="s">
        <v>31</v>
      </c>
    </row>
    <row r="107" spans="1:10">
      <c r="A107" s="394" t="s">
        <v>308</v>
      </c>
      <c r="B107" s="395"/>
      <c r="C107" s="396">
        <v>8.6300000000000008</v>
      </c>
      <c r="D107" s="397" t="s">
        <v>49</v>
      </c>
    </row>
    <row r="108" spans="1:10">
      <c r="A108" s="390" t="s">
        <v>303</v>
      </c>
      <c r="B108" s="404">
        <v>0.16300000000000001</v>
      </c>
      <c r="C108" s="392"/>
      <c r="D108" s="393" t="s">
        <v>31</v>
      </c>
      <c r="J108" s="413"/>
    </row>
    <row r="109" spans="1:10">
      <c r="A109" s="394" t="s">
        <v>304</v>
      </c>
      <c r="B109" s="405"/>
      <c r="C109" s="396">
        <v>8.1300000000000008</v>
      </c>
      <c r="D109" s="397" t="s">
        <v>49</v>
      </c>
      <c r="J109" s="413"/>
    </row>
    <row r="110" spans="1:10">
      <c r="A110" s="390" t="s">
        <v>287</v>
      </c>
      <c r="B110" s="404">
        <v>0.31</v>
      </c>
      <c r="C110" s="392"/>
      <c r="D110" s="393" t="s">
        <v>31</v>
      </c>
      <c r="J110" s="413"/>
    </row>
    <row r="111" spans="1:10">
      <c r="A111" s="394" t="s">
        <v>288</v>
      </c>
      <c r="B111" s="405"/>
      <c r="C111" s="396">
        <v>9.1999999999999993</v>
      </c>
      <c r="D111" s="397" t="s">
        <v>49</v>
      </c>
      <c r="J111" s="413"/>
    </row>
    <row r="112" spans="1:10">
      <c r="A112" s="390" t="s">
        <v>305</v>
      </c>
      <c r="B112" s="404">
        <v>0.26500000000000001</v>
      </c>
      <c r="C112" s="392"/>
      <c r="D112" s="393" t="s">
        <v>31</v>
      </c>
      <c r="J112" s="413"/>
    </row>
    <row r="113" spans="1:10">
      <c r="A113" s="394" t="s">
        <v>306</v>
      </c>
      <c r="B113" s="405"/>
      <c r="C113" s="396">
        <v>6.83</v>
      </c>
      <c r="D113" s="397" t="s">
        <v>49</v>
      </c>
      <c r="J113" s="413"/>
    </row>
    <row r="114" spans="1:10">
      <c r="A114" s="390" t="s">
        <v>309</v>
      </c>
      <c r="B114" s="404">
        <v>0.249</v>
      </c>
      <c r="C114" s="392"/>
      <c r="D114" s="393" t="s">
        <v>31</v>
      </c>
    </row>
    <row r="115" spans="1:10">
      <c r="A115" s="406" t="s">
        <v>310</v>
      </c>
      <c r="B115" s="407"/>
      <c r="C115" s="408">
        <v>8.43</v>
      </c>
      <c r="D115" s="397" t="s">
        <v>49</v>
      </c>
    </row>
    <row r="116" spans="1:10">
      <c r="A116" s="390" t="s">
        <v>297</v>
      </c>
      <c r="B116" s="391">
        <v>0.26400000000000001</v>
      </c>
      <c r="C116" s="392"/>
      <c r="D116" s="393" t="s">
        <v>31</v>
      </c>
    </row>
    <row r="117" spans="1:10">
      <c r="A117" s="394" t="s">
        <v>298</v>
      </c>
      <c r="B117" s="395"/>
      <c r="C117" s="396">
        <v>6.33</v>
      </c>
      <c r="D117" s="397" t="s">
        <v>49</v>
      </c>
    </row>
    <row r="118" spans="1:10">
      <c r="A118" s="409" t="s">
        <v>299</v>
      </c>
      <c r="B118" s="410">
        <v>0.3</v>
      </c>
      <c r="C118" s="411"/>
      <c r="D118" s="393" t="s">
        <v>31</v>
      </c>
    </row>
    <row r="119" spans="1:10">
      <c r="A119" s="406" t="s">
        <v>300</v>
      </c>
      <c r="B119" s="407"/>
      <c r="C119" s="408">
        <v>7.6</v>
      </c>
      <c r="D119" s="397" t="s">
        <v>49</v>
      </c>
    </row>
    <row r="120" spans="1:10">
      <c r="A120" s="409" t="s">
        <v>295</v>
      </c>
      <c r="B120" s="410">
        <v>0.252</v>
      </c>
      <c r="C120" s="411"/>
      <c r="D120" s="393" t="s">
        <v>31</v>
      </c>
    </row>
    <row r="121" spans="1:10">
      <c r="A121" s="406" t="s">
        <v>296</v>
      </c>
      <c r="B121" s="407"/>
      <c r="C121" s="408">
        <v>5.37</v>
      </c>
      <c r="D121" s="397" t="s">
        <v>49</v>
      </c>
    </row>
    <row r="122" spans="1:10">
      <c r="A122" s="409" t="s">
        <v>294</v>
      </c>
      <c r="B122" s="410">
        <v>0.248</v>
      </c>
      <c r="C122" s="411"/>
      <c r="D122" s="393" t="s">
        <v>31</v>
      </c>
    </row>
    <row r="123" spans="1:10">
      <c r="A123" s="406" t="s">
        <v>293</v>
      </c>
      <c r="B123" s="407"/>
      <c r="C123" s="408">
        <v>5.57</v>
      </c>
      <c r="D123" s="412" t="s">
        <v>49</v>
      </c>
    </row>
    <row r="124" spans="1:10">
      <c r="A124" s="409" t="s">
        <v>289</v>
      </c>
      <c r="B124" s="410">
        <v>0.33600000000000002</v>
      </c>
      <c r="C124" s="411"/>
      <c r="D124" s="393" t="s">
        <v>31</v>
      </c>
    </row>
    <row r="125" spans="1:10">
      <c r="A125" s="406" t="s">
        <v>290</v>
      </c>
      <c r="B125" s="407"/>
      <c r="C125" s="408">
        <v>7.47</v>
      </c>
      <c r="D125" s="397" t="s">
        <v>49</v>
      </c>
    </row>
    <row r="126" spans="1:10">
      <c r="A126" s="409" t="s">
        <v>291</v>
      </c>
      <c r="B126" s="410">
        <v>0.32</v>
      </c>
      <c r="C126" s="411"/>
      <c r="D126" s="393" t="s">
        <v>31</v>
      </c>
    </row>
    <row r="127" spans="1:10">
      <c r="A127" s="406" t="s">
        <v>292</v>
      </c>
      <c r="B127" s="407"/>
      <c r="C127" s="408">
        <v>7.73</v>
      </c>
      <c r="D127" s="412" t="s">
        <v>49</v>
      </c>
    </row>
    <row r="128" spans="1:10">
      <c r="D128" s="34"/>
    </row>
    <row r="129" spans="4:4">
      <c r="D129" s="34"/>
    </row>
    <row r="130" spans="4:4">
      <c r="D130" s="34"/>
    </row>
    <row r="131" spans="4:4">
      <c r="D131" s="34"/>
    </row>
    <row r="132" spans="4:4">
      <c r="D132" s="34"/>
    </row>
    <row r="133" spans="4:4">
      <c r="D133" s="34"/>
    </row>
    <row r="134" spans="4:4">
      <c r="D134" s="34"/>
    </row>
    <row r="135" spans="4:4">
      <c r="D135" s="34"/>
    </row>
    <row r="136" spans="4:4">
      <c r="D136" s="34"/>
    </row>
    <row r="137" spans="4:4">
      <c r="D137" s="34"/>
    </row>
  </sheetData>
  <sheetProtection formatCells="0" formatColumns="0" formatRows="0" insertColumns="0" insertRows="0" insertHyperlinks="0" deleteColumns="0" deleteRows="0"/>
  <phoneticPr fontId="0" type="noConversion"/>
  <printOptions gridLines="1"/>
  <pageMargins left="0.75" right="0.75" top="1" bottom="1" header="0.5" footer="0.5"/>
  <pageSetup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E15" sqref="E15"/>
    </sheetView>
  </sheetViews>
  <sheetFormatPr defaultRowHeight="12.75"/>
  <cols>
    <col min="1" max="1" width="15.7109375" customWidth="1"/>
    <col min="2" max="2" width="10" customWidth="1"/>
    <col min="3" max="3" width="12.28515625" customWidth="1"/>
    <col min="4" max="4" width="8" customWidth="1"/>
    <col min="5" max="5" width="10.28515625" customWidth="1"/>
    <col min="6" max="6" width="13.140625" customWidth="1"/>
    <col min="7" max="7" width="18.42578125" customWidth="1"/>
    <col min="8" max="8" width="14.140625" customWidth="1"/>
  </cols>
  <sheetData>
    <row r="1" spans="1:16" s="1" customFormat="1" ht="20.25" customHeight="1">
      <c r="A1"/>
      <c r="B1"/>
      <c r="C1"/>
      <c r="D1"/>
      <c r="E1"/>
      <c r="F1"/>
      <c r="G1"/>
      <c r="H1"/>
      <c r="I1" s="11"/>
      <c r="J1" s="11"/>
      <c r="K1" s="5"/>
      <c r="L1" s="5"/>
      <c r="M1" s="5"/>
      <c r="N1" s="5"/>
      <c r="O1" s="5"/>
      <c r="P1" s="5"/>
    </row>
    <row r="2" spans="1:16" s="1" customFormat="1" ht="6.75" customHeight="1">
      <c r="A2"/>
      <c r="B2"/>
      <c r="C2"/>
      <c r="D2"/>
      <c r="E2"/>
      <c r="F2"/>
      <c r="G2"/>
      <c r="H2"/>
      <c r="I2" s="5"/>
      <c r="J2" s="5"/>
      <c r="K2" s="5"/>
      <c r="L2" s="5"/>
      <c r="M2" s="5"/>
      <c r="N2" s="5"/>
      <c r="O2" s="5"/>
      <c r="P2" s="5"/>
    </row>
    <row r="3" spans="1:16" s="1" customFormat="1" ht="6.75" customHeight="1">
      <c r="A3"/>
      <c r="B3"/>
      <c r="C3"/>
      <c r="D3"/>
      <c r="E3"/>
      <c r="F3"/>
      <c r="G3"/>
      <c r="H3"/>
      <c r="I3" s="5"/>
      <c r="J3" s="5"/>
      <c r="K3" s="5"/>
      <c r="L3" s="5"/>
      <c r="M3" s="5"/>
      <c r="N3" s="5"/>
      <c r="O3" s="5"/>
      <c r="P3" s="5"/>
    </row>
    <row r="4" spans="1:16" s="1" customFormat="1">
      <c r="A4"/>
      <c r="B4"/>
      <c r="C4"/>
      <c r="D4"/>
      <c r="E4"/>
      <c r="F4"/>
      <c r="G4"/>
      <c r="H4"/>
      <c r="I4" s="5"/>
      <c r="J4" s="5"/>
      <c r="K4" s="5"/>
      <c r="L4" s="5"/>
      <c r="M4" s="5"/>
      <c r="N4" s="5"/>
      <c r="O4" s="5"/>
      <c r="P4" s="5"/>
    </row>
    <row r="5" spans="1:16" s="1" customFormat="1">
      <c r="A5"/>
      <c r="B5"/>
      <c r="C5"/>
      <c r="D5"/>
      <c r="E5"/>
      <c r="F5"/>
      <c r="G5"/>
      <c r="H5"/>
      <c r="I5" s="5"/>
      <c r="J5" s="5"/>
      <c r="K5" s="5"/>
      <c r="L5" s="5"/>
      <c r="M5" s="5"/>
      <c r="N5" s="5"/>
      <c r="O5" s="5"/>
      <c r="P5" s="5"/>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tabSelected="1" workbookViewId="0">
      <selection activeCell="A2" sqref="A2:G3"/>
    </sheetView>
  </sheetViews>
  <sheetFormatPr defaultRowHeight="12.75"/>
  <cols>
    <col min="1" max="2" width="9.140625" style="288"/>
    <col min="3" max="3" width="11.7109375" style="288" customWidth="1"/>
    <col min="4" max="4" width="8.7109375" style="288" customWidth="1"/>
    <col min="5" max="5" width="18" style="288" customWidth="1"/>
    <col min="6" max="6" width="15.42578125" style="289" customWidth="1"/>
    <col min="7" max="7" width="16.28515625" style="289" customWidth="1"/>
    <col min="8" max="16384" width="9.140625" style="288"/>
  </cols>
  <sheetData>
    <row r="1" spans="1:7" ht="13.5" thickBot="1">
      <c r="A1" s="294"/>
      <c r="B1" s="295"/>
      <c r="C1" s="295"/>
      <c r="D1" s="295"/>
      <c r="E1" s="295"/>
      <c r="F1" s="415" t="s">
        <v>328</v>
      </c>
      <c r="G1" s="416">
        <v>43769</v>
      </c>
    </row>
    <row r="2" spans="1:7" ht="23.25" customHeight="1">
      <c r="A2" s="449" t="s">
        <v>285</v>
      </c>
      <c r="B2" s="450"/>
      <c r="C2" s="450"/>
      <c r="D2" s="450"/>
      <c r="E2" s="450"/>
      <c r="F2" s="450"/>
      <c r="G2" s="451"/>
    </row>
    <row r="3" spans="1:7">
      <c r="A3" s="449"/>
      <c r="B3" s="450"/>
      <c r="C3" s="450"/>
      <c r="D3" s="450"/>
      <c r="E3" s="450"/>
      <c r="F3" s="450"/>
      <c r="G3" s="451"/>
    </row>
    <row r="4" spans="1:7">
      <c r="A4" s="354"/>
      <c r="B4" s="291"/>
      <c r="C4" s="291"/>
      <c r="D4" s="291"/>
      <c r="E4" s="291"/>
      <c r="F4" s="293"/>
      <c r="G4" s="306"/>
    </row>
    <row r="5" spans="1:7">
      <c r="A5" s="354"/>
      <c r="B5" s="291"/>
      <c r="C5" s="291"/>
      <c r="D5" s="291"/>
      <c r="E5" s="291"/>
      <c r="F5" s="293"/>
      <c r="G5" s="306"/>
    </row>
    <row r="6" spans="1:7" ht="13.5" thickBot="1">
      <c r="A6" s="355" t="s">
        <v>3</v>
      </c>
      <c r="B6" s="358" t="s">
        <v>331</v>
      </c>
      <c r="C6" s="291"/>
      <c r="D6" s="291"/>
      <c r="E6" s="290" t="s">
        <v>51</v>
      </c>
      <c r="F6" s="452" t="s">
        <v>274</v>
      </c>
      <c r="G6" s="453"/>
    </row>
    <row r="7" spans="1:7">
      <c r="A7" s="354"/>
      <c r="B7" s="291"/>
      <c r="C7" s="291"/>
      <c r="D7" s="291"/>
      <c r="E7" s="291"/>
      <c r="F7" s="293"/>
      <c r="G7" s="306"/>
    </row>
    <row r="8" spans="1:7">
      <c r="A8" s="354"/>
      <c r="B8" s="291"/>
      <c r="C8" s="291"/>
      <c r="D8" s="291"/>
      <c r="E8" s="291"/>
      <c r="F8" s="293"/>
      <c r="G8" s="306"/>
    </row>
    <row r="9" spans="1:7" ht="13.5" thickBot="1">
      <c r="A9" s="356" t="s">
        <v>119</v>
      </c>
      <c r="B9" s="291"/>
      <c r="C9" s="353">
        <v>43435</v>
      </c>
      <c r="D9" s="292" t="s">
        <v>106</v>
      </c>
      <c r="E9" s="353">
        <v>43441</v>
      </c>
      <c r="F9" s="293"/>
      <c r="G9" s="306"/>
    </row>
    <row r="10" spans="1:7">
      <c r="A10" s="294"/>
      <c r="B10" s="295"/>
      <c r="C10" s="296"/>
      <c r="D10" s="297"/>
      <c r="E10" s="296"/>
      <c r="F10" s="298"/>
      <c r="G10" s="299"/>
    </row>
    <row r="11" spans="1:7">
      <c r="A11" s="300" t="s">
        <v>103</v>
      </c>
      <c r="B11" s="301"/>
      <c r="C11" s="301"/>
      <c r="D11" s="301"/>
      <c r="E11" s="301"/>
      <c r="F11" s="293"/>
      <c r="G11" s="302">
        <v>250000</v>
      </c>
    </row>
    <row r="12" spans="1:7">
      <c r="A12" s="303"/>
      <c r="B12" s="304"/>
      <c r="C12" s="304"/>
      <c r="D12" s="304"/>
      <c r="E12" s="304"/>
      <c r="F12" s="305"/>
      <c r="G12" s="306"/>
    </row>
    <row r="13" spans="1:7">
      <c r="A13" s="303" t="s">
        <v>101</v>
      </c>
      <c r="B13" s="304"/>
      <c r="C13" s="304"/>
      <c r="D13" s="304"/>
      <c r="E13" s="304"/>
      <c r="F13" s="307">
        <f>'Daily Summary'!C18</f>
        <v>0</v>
      </c>
      <c r="G13" s="308"/>
    </row>
    <row r="14" spans="1:7">
      <c r="A14" s="303" t="s">
        <v>346</v>
      </c>
      <c r="B14" s="304"/>
      <c r="C14" s="304"/>
      <c r="D14" s="304"/>
      <c r="E14" s="304"/>
      <c r="F14" s="307">
        <f>'Daily Summary'!D18</f>
        <v>0</v>
      </c>
      <c r="G14" s="308"/>
    </row>
    <row r="15" spans="1:7">
      <c r="A15" s="303" t="s">
        <v>341</v>
      </c>
      <c r="B15" s="304"/>
      <c r="C15" s="304"/>
      <c r="D15" s="304"/>
      <c r="E15" s="304"/>
      <c r="F15" s="307">
        <f>'Daily Summary'!E18</f>
        <v>0</v>
      </c>
      <c r="G15" s="308"/>
    </row>
    <row r="16" spans="1:7">
      <c r="A16" s="303" t="s">
        <v>186</v>
      </c>
      <c r="B16" s="304"/>
      <c r="C16" s="304"/>
      <c r="D16" s="304"/>
      <c r="E16" s="304"/>
      <c r="F16" s="307">
        <f>'Daily Summary'!F18</f>
        <v>0</v>
      </c>
      <c r="G16" s="306"/>
    </row>
    <row r="17" spans="1:7">
      <c r="A17" s="303" t="s">
        <v>105</v>
      </c>
      <c r="B17" s="304"/>
      <c r="C17" s="304"/>
      <c r="D17" s="304"/>
      <c r="E17" s="304"/>
      <c r="F17" s="307">
        <f>'Daily Summary'!G18</f>
        <v>0</v>
      </c>
      <c r="G17" s="308"/>
    </row>
    <row r="18" spans="1:7">
      <c r="A18" s="303" t="s">
        <v>102</v>
      </c>
      <c r="B18" s="304"/>
      <c r="C18" s="304"/>
      <c r="D18" s="304"/>
      <c r="E18" s="304"/>
      <c r="F18" s="307">
        <f>'Daily Summary'!H18</f>
        <v>0</v>
      </c>
      <c r="G18" s="308"/>
    </row>
    <row r="19" spans="1:7">
      <c r="A19" s="303" t="s">
        <v>233</v>
      </c>
      <c r="B19" s="304"/>
      <c r="C19" s="304"/>
      <c r="D19" s="304"/>
      <c r="E19" s="304"/>
      <c r="F19" s="307">
        <f>'Daily Summary'!I18</f>
        <v>0</v>
      </c>
      <c r="G19" s="306"/>
    </row>
    <row r="20" spans="1:7">
      <c r="A20" s="303" t="s">
        <v>104</v>
      </c>
      <c r="B20" s="304"/>
      <c r="C20" s="304"/>
      <c r="D20" s="304"/>
      <c r="E20" s="304"/>
      <c r="F20" s="307">
        <f>'Daily Summary'!J18</f>
        <v>0</v>
      </c>
      <c r="G20" s="308"/>
    </row>
    <row r="21" spans="1:7">
      <c r="A21" s="357" t="s">
        <v>134</v>
      </c>
      <c r="B21" s="309"/>
      <c r="C21" s="309"/>
      <c r="D21" s="309"/>
      <c r="E21" s="309"/>
      <c r="F21" s="310">
        <f>SUM(F13:F20)</f>
        <v>0</v>
      </c>
      <c r="G21" s="308"/>
    </row>
    <row r="22" spans="1:7">
      <c r="A22" s="303"/>
      <c r="B22" s="304"/>
      <c r="C22" s="304"/>
      <c r="D22" s="304"/>
      <c r="E22" s="304"/>
      <c r="F22" s="307"/>
      <c r="G22" s="308"/>
    </row>
    <row r="23" spans="1:7">
      <c r="A23" s="303" t="s">
        <v>216</v>
      </c>
      <c r="B23" s="304"/>
      <c r="C23" s="304"/>
      <c r="D23" s="304"/>
      <c r="E23" s="304"/>
      <c r="F23" s="307">
        <f>'Daily Summary'!L18</f>
        <v>0</v>
      </c>
      <c r="G23" s="306"/>
    </row>
    <row r="24" spans="1:7">
      <c r="A24" s="303" t="s">
        <v>217</v>
      </c>
      <c r="B24" s="304"/>
      <c r="C24" s="304"/>
      <c r="D24" s="304"/>
      <c r="E24" s="304"/>
      <c r="F24" s="307">
        <f>'Daily Summary'!M18</f>
        <v>0</v>
      </c>
      <c r="G24" s="308"/>
    </row>
    <row r="25" spans="1:7">
      <c r="A25" s="311" t="s">
        <v>218</v>
      </c>
      <c r="B25" s="301"/>
      <c r="C25" s="301"/>
      <c r="D25" s="301"/>
      <c r="E25" s="301"/>
      <c r="F25" s="307">
        <f>'Daily Summary'!N18</f>
        <v>0</v>
      </c>
      <c r="G25" s="312"/>
    </row>
    <row r="26" spans="1:7">
      <c r="A26" s="311" t="s">
        <v>219</v>
      </c>
      <c r="B26" s="301"/>
      <c r="C26" s="301"/>
      <c r="D26" s="301"/>
      <c r="E26" s="301"/>
      <c r="F26" s="313">
        <f>'Daily Summary'!O18</f>
        <v>0</v>
      </c>
      <c r="G26" s="312"/>
    </row>
    <row r="27" spans="1:7">
      <c r="A27" s="311" t="s">
        <v>220</v>
      </c>
      <c r="B27" s="301"/>
      <c r="C27" s="301"/>
      <c r="D27" s="301"/>
      <c r="E27" s="301"/>
      <c r="F27" s="313">
        <f>'Daily Summary'!P18</f>
        <v>0</v>
      </c>
      <c r="G27" s="312"/>
    </row>
    <row r="28" spans="1:7" s="317" customFormat="1">
      <c r="A28" s="314" t="s">
        <v>221</v>
      </c>
      <c r="B28" s="315"/>
      <c r="C28" s="315"/>
      <c r="D28" s="315"/>
      <c r="E28" s="315"/>
      <c r="F28" s="307">
        <f>'Daily Summary'!Q18</f>
        <v>0</v>
      </c>
      <c r="G28" s="316"/>
    </row>
    <row r="29" spans="1:7" s="317" customFormat="1">
      <c r="A29" s="314" t="s">
        <v>222</v>
      </c>
      <c r="B29" s="315"/>
      <c r="C29" s="315"/>
      <c r="D29" s="315"/>
      <c r="E29" s="315"/>
      <c r="F29" s="307">
        <f>'Daily Summary'!R18</f>
        <v>0</v>
      </c>
      <c r="G29" s="316"/>
    </row>
    <row r="30" spans="1:7" s="322" customFormat="1">
      <c r="A30" s="318" t="s">
        <v>223</v>
      </c>
      <c r="B30" s="319"/>
      <c r="C30" s="319"/>
      <c r="D30" s="319"/>
      <c r="E30" s="319"/>
      <c r="F30" s="320">
        <f>'Daily Summary'!S18</f>
        <v>0</v>
      </c>
      <c r="G30" s="321"/>
    </row>
    <row r="31" spans="1:7">
      <c r="A31" s="357" t="s">
        <v>133</v>
      </c>
      <c r="B31" s="309"/>
      <c r="C31" s="309"/>
      <c r="D31" s="309"/>
      <c r="E31" s="309"/>
      <c r="F31" s="310">
        <f>SUM(F23:F30)</f>
        <v>0</v>
      </c>
      <c r="G31" s="308"/>
    </row>
    <row r="32" spans="1:7">
      <c r="A32" s="303"/>
      <c r="B32" s="304"/>
      <c r="C32" s="304"/>
      <c r="D32" s="304"/>
      <c r="E32" s="304"/>
      <c r="F32" s="307"/>
      <c r="G32" s="308"/>
    </row>
    <row r="33" spans="1:7">
      <c r="A33" s="323" t="s">
        <v>145</v>
      </c>
      <c r="B33" s="324"/>
      <c r="C33" s="324"/>
      <c r="D33" s="324"/>
      <c r="E33" s="324"/>
      <c r="F33" s="325"/>
      <c r="G33" s="326">
        <f>F21+F31</f>
        <v>0</v>
      </c>
    </row>
    <row r="34" spans="1:7" ht="13.5" thickBot="1">
      <c r="A34" s="327" t="s">
        <v>144</v>
      </c>
      <c r="B34" s="328"/>
      <c r="C34" s="328"/>
      <c r="D34" s="328"/>
      <c r="E34" s="328"/>
      <c r="F34" s="329"/>
      <c r="G34" s="330">
        <f>G11-F31</f>
        <v>250000</v>
      </c>
    </row>
    <row r="35" spans="1:7">
      <c r="A35" s="354"/>
      <c r="B35" s="291"/>
      <c r="C35" s="291"/>
      <c r="D35" s="291"/>
      <c r="E35" s="291"/>
      <c r="F35" s="293"/>
      <c r="G35" s="306"/>
    </row>
    <row r="36" spans="1:7" ht="13.5" thickBot="1">
      <c r="A36" s="356" t="s">
        <v>118</v>
      </c>
      <c r="B36" s="291"/>
      <c r="C36" s="291"/>
      <c r="D36" s="291"/>
      <c r="E36" s="291"/>
      <c r="F36" s="293"/>
      <c r="G36" s="306"/>
    </row>
    <row r="37" spans="1:7">
      <c r="A37" s="331" t="s">
        <v>143</v>
      </c>
      <c r="B37" s="332"/>
      <c r="C37" s="332"/>
      <c r="D37" s="332"/>
      <c r="E37" s="332"/>
      <c r="F37" s="333">
        <f>SUM(F31)</f>
        <v>0</v>
      </c>
      <c r="G37" s="299"/>
    </row>
    <row r="38" spans="1:7">
      <c r="A38" s="303" t="s">
        <v>121</v>
      </c>
      <c r="B38" s="304"/>
      <c r="C38" s="304"/>
      <c r="D38" s="304"/>
      <c r="E38" s="304"/>
      <c r="F38" s="334">
        <v>7</v>
      </c>
      <c r="G38" s="306"/>
    </row>
    <row r="39" spans="1:7">
      <c r="A39" s="303" t="s">
        <v>134</v>
      </c>
      <c r="B39" s="304"/>
      <c r="C39" s="304"/>
      <c r="D39" s="304"/>
      <c r="E39" s="304"/>
      <c r="F39" s="335">
        <f>F21</f>
        <v>0</v>
      </c>
      <c r="G39" s="308"/>
    </row>
    <row r="40" spans="1:7">
      <c r="A40" s="336" t="s">
        <v>147</v>
      </c>
      <c r="B40" s="324"/>
      <c r="C40" s="324"/>
      <c r="D40" s="324"/>
      <c r="E40" s="324"/>
      <c r="F40" s="337">
        <v>7</v>
      </c>
      <c r="G40" s="338"/>
    </row>
    <row r="41" spans="1:7">
      <c r="A41" s="336" t="s">
        <v>148</v>
      </c>
      <c r="B41" s="324"/>
      <c r="C41" s="324"/>
      <c r="D41" s="324"/>
      <c r="E41" s="324"/>
      <c r="F41" s="337">
        <v>7</v>
      </c>
      <c r="G41" s="338"/>
    </row>
    <row r="42" spans="1:7" ht="13.5" thickBot="1">
      <c r="A42" s="327" t="s">
        <v>146</v>
      </c>
      <c r="B42" s="328"/>
      <c r="C42" s="328"/>
      <c r="D42" s="328"/>
      <c r="E42" s="328"/>
      <c r="F42" s="329"/>
      <c r="G42" s="330">
        <f>F37/F38</f>
        <v>0</v>
      </c>
    </row>
    <row r="43" spans="1:7" ht="13.5" thickBot="1">
      <c r="A43" s="339" t="s">
        <v>234</v>
      </c>
      <c r="B43" s="340"/>
      <c r="C43" s="340"/>
      <c r="D43" s="340"/>
      <c r="E43" s="340"/>
      <c r="F43" s="341"/>
      <c r="G43" s="330">
        <f>F39/F40</f>
        <v>0</v>
      </c>
    </row>
    <row r="44" spans="1:7" ht="13.5" thickBot="1">
      <c r="A44" s="342" t="s">
        <v>235</v>
      </c>
      <c r="B44" s="343"/>
      <c r="C44" s="343"/>
      <c r="D44" s="343"/>
      <c r="E44" s="343"/>
      <c r="F44" s="344"/>
      <c r="G44" s="330">
        <f>(G42+G43)</f>
        <v>0</v>
      </c>
    </row>
    <row r="45" spans="1:7" ht="13.5" thickBot="1">
      <c r="A45" s="354"/>
      <c r="B45" s="291"/>
      <c r="C45" s="291"/>
      <c r="D45" s="291"/>
      <c r="E45" s="291"/>
      <c r="F45" s="293"/>
      <c r="G45" s="306"/>
    </row>
    <row r="46" spans="1:7">
      <c r="A46" s="345" t="s">
        <v>122</v>
      </c>
      <c r="B46" s="346"/>
      <c r="C46" s="346"/>
      <c r="D46" s="346"/>
      <c r="E46" s="346"/>
      <c r="F46" s="347"/>
      <c r="G46" s="348">
        <f>G44*F41</f>
        <v>0</v>
      </c>
    </row>
    <row r="47" spans="1:7" ht="13.5" thickBot="1">
      <c r="A47" s="349" t="s">
        <v>236</v>
      </c>
      <c r="B47" s="350"/>
      <c r="C47" s="350"/>
      <c r="D47" s="350"/>
      <c r="E47" s="350"/>
      <c r="F47" s="351"/>
      <c r="G47" s="352"/>
    </row>
  </sheetData>
  <mergeCells count="2">
    <mergeCell ref="A2:G3"/>
    <mergeCell ref="F6:G6"/>
  </mergeCells>
  <phoneticPr fontId="0" type="noConversion"/>
  <pageMargins left="0.7" right="0.7" top="0.75" bottom="0.75" header="0.3" footer="0.3"/>
  <pageSetup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topLeftCell="K1" workbookViewId="0">
      <selection activeCell="R13" sqref="R13"/>
    </sheetView>
  </sheetViews>
  <sheetFormatPr defaultRowHeight="12.75"/>
  <cols>
    <col min="1" max="1" width="6.140625" customWidth="1"/>
    <col min="2" max="2" width="5.42578125" customWidth="1"/>
    <col min="3" max="4" width="12.28515625" customWidth="1"/>
    <col min="5" max="6" width="12.85546875" customWidth="1"/>
    <col min="7" max="7" width="11.85546875" customWidth="1"/>
    <col min="8" max="9" width="11.5703125" customWidth="1"/>
    <col min="10" max="10" width="11" customWidth="1"/>
    <col min="11" max="11" width="10.42578125" customWidth="1"/>
    <col min="12" max="12" width="11" customWidth="1"/>
    <col min="13" max="14" width="12.140625" customWidth="1"/>
    <col min="15" max="16" width="13.5703125" customWidth="1"/>
    <col min="17" max="17" width="12.28515625" customWidth="1"/>
    <col min="18" max="19" width="13.28515625" customWidth="1"/>
    <col min="20" max="20" width="10.7109375" customWidth="1"/>
    <col min="21" max="21" width="10.42578125" customWidth="1"/>
  </cols>
  <sheetData>
    <row r="1" spans="1:21" ht="13.5" thickBot="1">
      <c r="A1" s="35" t="str">
        <f>Project_Summary!F6</f>
        <v>T/S Kevin McCormack</v>
      </c>
      <c r="B1" s="37"/>
      <c r="C1" s="36"/>
      <c r="D1" s="36"/>
      <c r="E1" s="36"/>
      <c r="F1" s="36"/>
      <c r="G1" s="36"/>
      <c r="H1" s="36"/>
      <c r="I1" s="36"/>
      <c r="J1" s="36"/>
      <c r="K1" s="36"/>
      <c r="L1" s="37"/>
      <c r="M1" s="37"/>
      <c r="N1" s="37"/>
      <c r="O1" s="37"/>
      <c r="P1" s="37"/>
      <c r="Q1" s="38" t="s">
        <v>120</v>
      </c>
      <c r="R1" s="39"/>
      <c r="S1" s="39"/>
      <c r="T1" s="39"/>
      <c r="U1" s="40"/>
    </row>
    <row r="2" spans="1:21" ht="13.5" thickBot="1">
      <c r="A2" s="454" t="s">
        <v>96</v>
      </c>
      <c r="B2" s="455"/>
      <c r="C2" s="41">
        <f>Project_Summary!C9</f>
        <v>43435</v>
      </c>
      <c r="D2" s="41"/>
      <c r="E2" s="42" t="s">
        <v>97</v>
      </c>
      <c r="F2" s="42"/>
      <c r="G2" s="43">
        <f>Project_Summary!E9</f>
        <v>43441</v>
      </c>
      <c r="H2" s="44"/>
      <c r="I2" s="44"/>
      <c r="J2" s="45"/>
      <c r="K2" s="46" t="s">
        <v>3</v>
      </c>
      <c r="L2" s="360" t="str">
        <f>Project_Summary!B6</f>
        <v>S19001</v>
      </c>
      <c r="M2" s="47"/>
      <c r="N2" s="47"/>
      <c r="O2" s="47"/>
      <c r="P2" s="47"/>
      <c r="Q2" s="48" t="s">
        <v>66</v>
      </c>
      <c r="R2" s="49">
        <f ca="1">NOW()</f>
        <v>43769.48785208333</v>
      </c>
      <c r="S2" s="49"/>
      <c r="T2" s="49"/>
      <c r="U2" s="50">
        <f ca="1">NOW()</f>
        <v>43769.48785208333</v>
      </c>
    </row>
    <row r="3" spans="1:21">
      <c r="A3" s="51"/>
      <c r="B3" s="52"/>
      <c r="C3" s="53"/>
      <c r="D3" s="53"/>
      <c r="E3" s="53"/>
      <c r="F3" s="53"/>
      <c r="G3" s="53"/>
      <c r="H3" s="54"/>
      <c r="I3" s="54"/>
      <c r="J3" s="54"/>
      <c r="K3" s="55" t="s">
        <v>59</v>
      </c>
      <c r="L3" s="359">
        <f>Project_Summary!G11</f>
        <v>250000</v>
      </c>
      <c r="M3" s="56"/>
      <c r="N3" s="56"/>
      <c r="O3" s="56"/>
      <c r="P3" s="56"/>
      <c r="Q3" s="57"/>
      <c r="R3" s="57"/>
      <c r="S3" s="57"/>
      <c r="T3" s="57"/>
      <c r="U3" s="58"/>
    </row>
    <row r="4" spans="1:21">
      <c r="A4" s="51"/>
      <c r="B4" s="52"/>
      <c r="C4" s="53"/>
      <c r="D4" s="53"/>
      <c r="E4" s="53"/>
      <c r="F4" s="53"/>
      <c r="G4" s="53"/>
      <c r="H4" s="54"/>
      <c r="I4" s="54"/>
      <c r="J4" s="54"/>
      <c r="K4" s="55" t="s">
        <v>95</v>
      </c>
      <c r="L4" s="359">
        <v>0</v>
      </c>
      <c r="M4" s="56"/>
      <c r="N4" s="56"/>
      <c r="O4" s="56"/>
      <c r="P4" s="56"/>
      <c r="Q4" s="59"/>
      <c r="R4" s="60"/>
      <c r="S4" s="60"/>
      <c r="T4" s="60"/>
      <c r="U4" s="61"/>
    </row>
    <row r="5" spans="1:21">
      <c r="A5" s="51"/>
      <c r="B5" s="52"/>
      <c r="C5" s="53"/>
      <c r="D5" s="53"/>
      <c r="E5" s="53"/>
      <c r="F5" s="53"/>
      <c r="G5" s="53"/>
      <c r="H5" s="54"/>
      <c r="I5" s="54"/>
      <c r="J5" s="54"/>
      <c r="K5" s="55" t="s">
        <v>94</v>
      </c>
      <c r="L5" s="359">
        <f>SUM(T18)</f>
        <v>0</v>
      </c>
      <c r="M5" s="56"/>
      <c r="N5" s="56"/>
      <c r="O5" s="56"/>
      <c r="P5" s="56"/>
      <c r="Q5" s="60"/>
      <c r="R5" s="60"/>
      <c r="S5" s="60"/>
      <c r="T5" s="60"/>
      <c r="U5" s="61"/>
    </row>
    <row r="6" spans="1:21">
      <c r="A6" s="51"/>
      <c r="B6" s="52"/>
      <c r="C6" s="53"/>
      <c r="D6" s="53"/>
      <c r="E6" s="53"/>
      <c r="F6" s="53"/>
      <c r="G6" s="53"/>
      <c r="H6" s="54"/>
      <c r="I6" s="54"/>
      <c r="J6" s="54"/>
      <c r="K6" s="55" t="s">
        <v>60</v>
      </c>
      <c r="L6" s="359">
        <f>L3-L4-L5</f>
        <v>250000</v>
      </c>
      <c r="M6" s="56"/>
      <c r="N6" s="56"/>
      <c r="O6" s="56"/>
      <c r="P6" s="56"/>
      <c r="Q6" s="60"/>
      <c r="R6" s="60"/>
      <c r="S6" s="60"/>
      <c r="T6" s="60"/>
      <c r="U6" s="61"/>
    </row>
    <row r="7" spans="1:21">
      <c r="A7" s="51"/>
      <c r="B7" s="62"/>
      <c r="C7" s="63"/>
      <c r="D7" s="63"/>
      <c r="E7" s="63"/>
      <c r="F7" s="63"/>
      <c r="G7" s="63"/>
      <c r="H7" s="63"/>
      <c r="I7" s="63"/>
      <c r="J7" s="63"/>
      <c r="K7" s="63"/>
      <c r="L7" s="63"/>
      <c r="M7" s="63"/>
      <c r="N7" s="63"/>
      <c r="O7" s="63"/>
      <c r="P7" s="63"/>
      <c r="Q7" s="63"/>
      <c r="R7" s="63"/>
      <c r="S7" s="63"/>
      <c r="T7" s="63"/>
      <c r="U7" s="64"/>
    </row>
    <row r="8" spans="1:21">
      <c r="A8" s="65" t="s">
        <v>111</v>
      </c>
      <c r="B8" s="66" t="s">
        <v>61</v>
      </c>
      <c r="C8" s="67" t="s">
        <v>98</v>
      </c>
      <c r="D8" s="67" t="s">
        <v>340</v>
      </c>
      <c r="E8" s="67" t="s">
        <v>98</v>
      </c>
      <c r="F8" s="67" t="s">
        <v>98</v>
      </c>
      <c r="G8" s="67" t="s">
        <v>98</v>
      </c>
      <c r="H8" s="67" t="s">
        <v>98</v>
      </c>
      <c r="I8" s="67" t="s">
        <v>98</v>
      </c>
      <c r="J8" s="67" t="s">
        <v>98</v>
      </c>
      <c r="K8" s="78" t="s">
        <v>2</v>
      </c>
      <c r="L8" s="67" t="s">
        <v>98</v>
      </c>
      <c r="M8" s="67" t="s">
        <v>98</v>
      </c>
      <c r="N8" s="67" t="s">
        <v>98</v>
      </c>
      <c r="O8" s="67" t="s">
        <v>214</v>
      </c>
      <c r="P8" s="67" t="s">
        <v>98</v>
      </c>
      <c r="Q8" s="67" t="s">
        <v>182</v>
      </c>
      <c r="R8" s="67" t="s">
        <v>181</v>
      </c>
      <c r="S8" s="67" t="s">
        <v>93</v>
      </c>
      <c r="T8" s="78" t="s">
        <v>2</v>
      </c>
      <c r="U8" s="82" t="s">
        <v>62</v>
      </c>
    </row>
    <row r="9" spans="1:21">
      <c r="A9" s="51"/>
      <c r="B9" s="68"/>
      <c r="C9" s="67" t="s">
        <v>63</v>
      </c>
      <c r="D9" s="69" t="s">
        <v>345</v>
      </c>
      <c r="E9" s="67" t="s">
        <v>185</v>
      </c>
      <c r="F9" s="67" t="s">
        <v>184</v>
      </c>
      <c r="G9" s="67" t="s">
        <v>67</v>
      </c>
      <c r="H9" s="67" t="s">
        <v>0</v>
      </c>
      <c r="I9" s="67" t="s">
        <v>226</v>
      </c>
      <c r="J9" s="69" t="s">
        <v>91</v>
      </c>
      <c r="K9" s="79" t="s">
        <v>141</v>
      </c>
      <c r="L9" s="67" t="s">
        <v>99</v>
      </c>
      <c r="M9" s="67" t="s">
        <v>64</v>
      </c>
      <c r="N9" s="67" t="s">
        <v>183</v>
      </c>
      <c r="O9" s="67" t="s">
        <v>215</v>
      </c>
      <c r="P9" s="67" t="s">
        <v>213</v>
      </c>
      <c r="Q9" s="67" t="s">
        <v>65</v>
      </c>
      <c r="R9" s="67" t="s">
        <v>65</v>
      </c>
      <c r="S9" s="67" t="s">
        <v>65</v>
      </c>
      <c r="T9" s="78" t="s">
        <v>142</v>
      </c>
      <c r="U9" s="82" t="s">
        <v>65</v>
      </c>
    </row>
    <row r="10" spans="1:21">
      <c r="A10" s="51"/>
      <c r="B10" s="68"/>
      <c r="C10" s="70"/>
      <c r="D10" s="70"/>
      <c r="E10" s="70"/>
      <c r="F10" s="70"/>
      <c r="G10" s="70"/>
      <c r="H10" s="70"/>
      <c r="I10" s="70"/>
      <c r="J10" s="70"/>
      <c r="K10" s="70"/>
      <c r="L10" s="70"/>
      <c r="M10" s="70"/>
      <c r="N10" s="70"/>
      <c r="O10" s="70"/>
      <c r="P10" s="70"/>
      <c r="Q10" s="70"/>
      <c r="R10" s="70"/>
      <c r="S10" s="70"/>
      <c r="T10" s="70"/>
      <c r="U10" s="96"/>
    </row>
    <row r="11" spans="1:21">
      <c r="A11" s="71" t="s">
        <v>107</v>
      </c>
      <c r="B11" s="361">
        <f>'day1'!B4</f>
        <v>43435</v>
      </c>
      <c r="C11" s="72">
        <f>'day1'!I27</f>
        <v>0</v>
      </c>
      <c r="D11" s="72">
        <f>'day1'!I37</f>
        <v>0</v>
      </c>
      <c r="E11" s="72">
        <f>'day1'!G47</f>
        <v>0</v>
      </c>
      <c r="F11" s="72">
        <f>'day1'!G57</f>
        <v>0</v>
      </c>
      <c r="G11" s="72">
        <f>'day1'!F67</f>
        <v>0</v>
      </c>
      <c r="H11" s="72">
        <f>'day1'!F77</f>
        <v>0</v>
      </c>
      <c r="I11" s="72">
        <f>'day1'!G84</f>
        <v>0</v>
      </c>
      <c r="J11" s="72">
        <f>'day1'!H95</f>
        <v>0</v>
      </c>
      <c r="K11" s="80">
        <f t="shared" ref="K11:K18" si="0">SUM(C11:J11)</f>
        <v>0</v>
      </c>
      <c r="L11" s="72">
        <f>'day1'!G105</f>
        <v>0</v>
      </c>
      <c r="M11" s="72">
        <f>'day1'!G122</f>
        <v>0</v>
      </c>
      <c r="N11" s="72">
        <f>'day1'!G131</f>
        <v>0</v>
      </c>
      <c r="O11" s="72">
        <f>'day1'!G140</f>
        <v>0</v>
      </c>
      <c r="P11" s="72">
        <f>'day1'!G149</f>
        <v>0</v>
      </c>
      <c r="Q11" s="72">
        <f>'day1'!G156</f>
        <v>0</v>
      </c>
      <c r="R11" s="72">
        <f>'day1'!G163</f>
        <v>0</v>
      </c>
      <c r="S11" s="72">
        <f>'day1'!G170</f>
        <v>0</v>
      </c>
      <c r="T11" s="80">
        <f>SUM(L11:S11)</f>
        <v>0</v>
      </c>
      <c r="U11" s="83">
        <f>SUM(K11+T11)</f>
        <v>0</v>
      </c>
    </row>
    <row r="12" spans="1:21">
      <c r="A12" s="71" t="s">
        <v>108</v>
      </c>
      <c r="B12" s="361">
        <f>'day2'!B4</f>
        <v>43436</v>
      </c>
      <c r="C12" s="72">
        <f>'day2'!I27</f>
        <v>0</v>
      </c>
      <c r="D12" s="72">
        <f>'day2'!I37</f>
        <v>0</v>
      </c>
      <c r="E12" s="72">
        <f>'day2'!G47</f>
        <v>0</v>
      </c>
      <c r="F12" s="72">
        <f>'day2'!G57</f>
        <v>0</v>
      </c>
      <c r="G12" s="72">
        <f>'day2'!F67</f>
        <v>0</v>
      </c>
      <c r="H12" s="72">
        <f>'day2'!F77</f>
        <v>0</v>
      </c>
      <c r="I12" s="72">
        <f>'day2'!G84</f>
        <v>0</v>
      </c>
      <c r="J12" s="72">
        <f>'day2'!H95</f>
        <v>0</v>
      </c>
      <c r="K12" s="80">
        <f t="shared" si="0"/>
        <v>0</v>
      </c>
      <c r="L12" s="72">
        <f>'day2'!G105</f>
        <v>0</v>
      </c>
      <c r="M12" s="72">
        <f>'day2'!G122</f>
        <v>0</v>
      </c>
      <c r="N12" s="72">
        <f>'day2'!G131</f>
        <v>0</v>
      </c>
      <c r="O12" s="72">
        <f>'day2'!G140</f>
        <v>0</v>
      </c>
      <c r="P12" s="72">
        <f>'day2'!G149</f>
        <v>0</v>
      </c>
      <c r="Q12" s="72">
        <f>'day2'!G156</f>
        <v>0</v>
      </c>
      <c r="R12" s="72">
        <f>'day2'!G163</f>
        <v>0</v>
      </c>
      <c r="S12" s="72">
        <f>'day2'!G170</f>
        <v>0</v>
      </c>
      <c r="T12" s="80">
        <f t="shared" ref="T12:T18" si="1">SUM(L12:S12)</f>
        <v>0</v>
      </c>
      <c r="U12" s="83">
        <f t="shared" ref="U12:U18" si="2">SUM(K12+T12)</f>
        <v>0</v>
      </c>
    </row>
    <row r="13" spans="1:21">
      <c r="A13" s="71" t="s">
        <v>109</v>
      </c>
      <c r="B13" s="361">
        <f>'day3'!B4</f>
        <v>43437</v>
      </c>
      <c r="C13" s="72">
        <f>'day3'!I27</f>
        <v>0</v>
      </c>
      <c r="D13" s="72">
        <f>'day3'!I37</f>
        <v>0</v>
      </c>
      <c r="E13" s="72">
        <f>'day3'!G47</f>
        <v>0</v>
      </c>
      <c r="F13" s="72">
        <f>'day3'!G57</f>
        <v>0</v>
      </c>
      <c r="G13" s="72">
        <f>'day3'!F67</f>
        <v>0</v>
      </c>
      <c r="H13" s="72">
        <f>'day3'!F77</f>
        <v>0</v>
      </c>
      <c r="I13" s="72">
        <f>'day3'!G84</f>
        <v>0</v>
      </c>
      <c r="J13" s="72">
        <f>'day3'!H95</f>
        <v>0</v>
      </c>
      <c r="K13" s="80">
        <f t="shared" si="0"/>
        <v>0</v>
      </c>
      <c r="L13" s="72">
        <f>'day3'!G105</f>
        <v>0</v>
      </c>
      <c r="M13" s="72">
        <f>'day3'!G122</f>
        <v>0</v>
      </c>
      <c r="N13" s="72">
        <f>'day3'!G131</f>
        <v>0</v>
      </c>
      <c r="O13" s="72">
        <f>'day3'!G140</f>
        <v>0</v>
      </c>
      <c r="P13" s="72">
        <f>'day3'!G149</f>
        <v>0</v>
      </c>
      <c r="Q13" s="72">
        <f>'day3'!G156</f>
        <v>0</v>
      </c>
      <c r="R13" s="72">
        <f>'day3'!G163</f>
        <v>0</v>
      </c>
      <c r="S13" s="72">
        <f>'day3'!G170</f>
        <v>0</v>
      </c>
      <c r="T13" s="80">
        <f t="shared" si="1"/>
        <v>0</v>
      </c>
      <c r="U13" s="83">
        <f t="shared" si="2"/>
        <v>0</v>
      </c>
    </row>
    <row r="14" spans="1:21">
      <c r="A14" s="71" t="s">
        <v>110</v>
      </c>
      <c r="B14" s="361">
        <f>'day4'!B4</f>
        <v>43438</v>
      </c>
      <c r="C14" s="72">
        <f>'day4'!I27</f>
        <v>0</v>
      </c>
      <c r="D14" s="72">
        <f>'day4'!I37</f>
        <v>0</v>
      </c>
      <c r="E14" s="72">
        <f>'day4'!G47</f>
        <v>0</v>
      </c>
      <c r="F14" s="72">
        <f>'day4'!G56</f>
        <v>0</v>
      </c>
      <c r="G14" s="72">
        <f>'day4'!F67</f>
        <v>0</v>
      </c>
      <c r="H14" s="72">
        <f>'day4'!F77</f>
        <v>0</v>
      </c>
      <c r="I14" s="72">
        <f>'day4'!G84</f>
        <v>0</v>
      </c>
      <c r="J14" s="72">
        <f>'day4'!H95</f>
        <v>0</v>
      </c>
      <c r="K14" s="80">
        <f t="shared" si="0"/>
        <v>0</v>
      </c>
      <c r="L14" s="72">
        <f>'day4'!G105</f>
        <v>0</v>
      </c>
      <c r="M14" s="72">
        <f>'day4'!G122</f>
        <v>0</v>
      </c>
      <c r="N14" s="72">
        <f>'day4'!G131</f>
        <v>0</v>
      </c>
      <c r="O14" s="72">
        <f>'day4'!G140</f>
        <v>0</v>
      </c>
      <c r="P14" s="72">
        <f>'day4'!G149</f>
        <v>0</v>
      </c>
      <c r="Q14" s="72">
        <f>'day4'!G156</f>
        <v>0</v>
      </c>
      <c r="R14" s="72">
        <f>'day4'!G163</f>
        <v>0</v>
      </c>
      <c r="S14" s="72">
        <f>'day4'!G170</f>
        <v>0</v>
      </c>
      <c r="T14" s="80">
        <f t="shared" si="1"/>
        <v>0</v>
      </c>
      <c r="U14" s="83">
        <f t="shared" si="2"/>
        <v>0</v>
      </c>
    </row>
    <row r="15" spans="1:21">
      <c r="A15" s="71" t="s">
        <v>112</v>
      </c>
      <c r="B15" s="361">
        <f>'day5'!B4</f>
        <v>43439</v>
      </c>
      <c r="C15" s="72">
        <f>'day5'!I27</f>
        <v>0</v>
      </c>
      <c r="D15" s="72">
        <f>'day5'!I37</f>
        <v>0</v>
      </c>
      <c r="E15" s="72">
        <f>'day5'!G47</f>
        <v>0</v>
      </c>
      <c r="F15" s="72">
        <f>'day5'!G57</f>
        <v>0</v>
      </c>
      <c r="G15" s="72">
        <f>'day5'!F67</f>
        <v>0</v>
      </c>
      <c r="H15" s="72">
        <f>'day5'!F77</f>
        <v>0</v>
      </c>
      <c r="I15" s="72">
        <f>'day5'!G84</f>
        <v>0</v>
      </c>
      <c r="J15" s="72">
        <f>'day5'!H95</f>
        <v>0</v>
      </c>
      <c r="K15" s="80">
        <f t="shared" si="0"/>
        <v>0</v>
      </c>
      <c r="L15" s="72">
        <f>'day5'!G105</f>
        <v>0</v>
      </c>
      <c r="M15" s="72">
        <f>'day5'!G122</f>
        <v>0</v>
      </c>
      <c r="N15" s="72">
        <f>'day5'!G131</f>
        <v>0</v>
      </c>
      <c r="O15" s="72">
        <f>'day5'!G140</f>
        <v>0</v>
      </c>
      <c r="P15" s="72">
        <f>'day5'!G149</f>
        <v>0</v>
      </c>
      <c r="Q15" s="72">
        <f>'day5'!G156</f>
        <v>0</v>
      </c>
      <c r="R15" s="72">
        <f>'day5'!G163</f>
        <v>0</v>
      </c>
      <c r="S15" s="72">
        <f>'day5'!G170</f>
        <v>0</v>
      </c>
      <c r="T15" s="80">
        <f t="shared" si="1"/>
        <v>0</v>
      </c>
      <c r="U15" s="83">
        <f t="shared" si="2"/>
        <v>0</v>
      </c>
    </row>
    <row r="16" spans="1:21">
      <c r="A16" s="71" t="s">
        <v>113</v>
      </c>
      <c r="B16" s="361">
        <f>'day6'!B4</f>
        <v>43440</v>
      </c>
      <c r="C16" s="72">
        <f>'day6'!I27</f>
        <v>0</v>
      </c>
      <c r="D16" s="72">
        <f>'day6'!I37</f>
        <v>0</v>
      </c>
      <c r="E16" s="72">
        <f>'day6'!G47</f>
        <v>0</v>
      </c>
      <c r="F16" s="72">
        <f>'day6'!G57</f>
        <v>0</v>
      </c>
      <c r="G16" s="72">
        <f>'day6'!F67</f>
        <v>0</v>
      </c>
      <c r="H16" s="72">
        <f>'day6'!F77</f>
        <v>0</v>
      </c>
      <c r="I16" s="72">
        <f>'day6'!G84</f>
        <v>0</v>
      </c>
      <c r="J16" s="72">
        <f>'day6'!H95</f>
        <v>0</v>
      </c>
      <c r="K16" s="80">
        <f t="shared" si="0"/>
        <v>0</v>
      </c>
      <c r="L16" s="72">
        <f>'day6'!G105</f>
        <v>0</v>
      </c>
      <c r="M16" s="72">
        <f>'day6'!G122</f>
        <v>0</v>
      </c>
      <c r="N16" s="72">
        <f>'day6'!G131</f>
        <v>0</v>
      </c>
      <c r="O16" s="72">
        <f>'day6'!G140</f>
        <v>0</v>
      </c>
      <c r="P16" s="72">
        <f>'day6'!G149</f>
        <v>0</v>
      </c>
      <c r="Q16" s="72">
        <f>'day6'!G156</f>
        <v>0</v>
      </c>
      <c r="R16" s="72">
        <f>'day6'!G163</f>
        <v>0</v>
      </c>
      <c r="S16" s="72">
        <f>'day6'!G170</f>
        <v>0</v>
      </c>
      <c r="T16" s="80">
        <f t="shared" si="1"/>
        <v>0</v>
      </c>
      <c r="U16" s="83">
        <f t="shared" si="2"/>
        <v>0</v>
      </c>
    </row>
    <row r="17" spans="1:21">
      <c r="A17" s="71" t="s">
        <v>114</v>
      </c>
      <c r="B17" s="361">
        <f>'day7'!B4</f>
        <v>43441</v>
      </c>
      <c r="C17" s="72">
        <f>'day7'!I27</f>
        <v>0</v>
      </c>
      <c r="D17" s="72">
        <f>'day7'!I37</f>
        <v>0</v>
      </c>
      <c r="E17" s="72">
        <f>'day7'!G47</f>
        <v>0</v>
      </c>
      <c r="F17" s="72">
        <f>'day7'!G57</f>
        <v>0</v>
      </c>
      <c r="G17" s="72">
        <f>'day7'!F67</f>
        <v>0</v>
      </c>
      <c r="H17" s="72">
        <f>'day7'!F77</f>
        <v>0</v>
      </c>
      <c r="I17" s="72">
        <f>'day7'!G84</f>
        <v>0</v>
      </c>
      <c r="J17" s="72">
        <f>'day7'!H95</f>
        <v>0</v>
      </c>
      <c r="K17" s="80">
        <f t="shared" si="0"/>
        <v>0</v>
      </c>
      <c r="L17" s="72">
        <f>'day7'!G105</f>
        <v>0</v>
      </c>
      <c r="M17" s="72">
        <f>'day7'!G122</f>
        <v>0</v>
      </c>
      <c r="N17" s="72">
        <f>'day7'!G131</f>
        <v>0</v>
      </c>
      <c r="O17" s="72">
        <f>'day7'!G140</f>
        <v>0</v>
      </c>
      <c r="P17" s="72">
        <f>'day7'!G149</f>
        <v>0</v>
      </c>
      <c r="Q17" s="72">
        <f>'day7'!G156</f>
        <v>0</v>
      </c>
      <c r="R17" s="72">
        <f>'day7'!G163</f>
        <v>0</v>
      </c>
      <c r="S17" s="72">
        <f>'day7'!G170</f>
        <v>0</v>
      </c>
      <c r="T17" s="80">
        <f t="shared" si="1"/>
        <v>0</v>
      </c>
      <c r="U17" s="83">
        <f t="shared" si="2"/>
        <v>0</v>
      </c>
    </row>
    <row r="18" spans="1:21" ht="13.5" thickBot="1">
      <c r="A18" s="73"/>
      <c r="B18" s="74" t="s">
        <v>100</v>
      </c>
      <c r="C18" s="75">
        <f t="shared" ref="C18:S18" si="3">SUM(C11:C17)</f>
        <v>0</v>
      </c>
      <c r="D18" s="75">
        <f t="shared" si="3"/>
        <v>0</v>
      </c>
      <c r="E18" s="75">
        <f t="shared" si="3"/>
        <v>0</v>
      </c>
      <c r="F18" s="75">
        <f t="shared" si="3"/>
        <v>0</v>
      </c>
      <c r="G18" s="75">
        <f t="shared" si="3"/>
        <v>0</v>
      </c>
      <c r="H18" s="75">
        <f t="shared" si="3"/>
        <v>0</v>
      </c>
      <c r="I18" s="75">
        <f>SUM(I11:I17)</f>
        <v>0</v>
      </c>
      <c r="J18" s="75">
        <f t="shared" si="3"/>
        <v>0</v>
      </c>
      <c r="K18" s="81">
        <f t="shared" si="0"/>
        <v>0</v>
      </c>
      <c r="L18" s="76">
        <f t="shared" si="3"/>
        <v>0</v>
      </c>
      <c r="M18" s="77">
        <f t="shared" si="3"/>
        <v>0</v>
      </c>
      <c r="N18" s="77">
        <f t="shared" si="3"/>
        <v>0</v>
      </c>
      <c r="O18" s="77">
        <f>SUM(O11:O17)</f>
        <v>0</v>
      </c>
      <c r="P18" s="77">
        <f>SUM(P11:P17)</f>
        <v>0</v>
      </c>
      <c r="Q18" s="77">
        <f t="shared" si="3"/>
        <v>0</v>
      </c>
      <c r="R18" s="77">
        <f t="shared" si="3"/>
        <v>0</v>
      </c>
      <c r="S18" s="77">
        <f t="shared" si="3"/>
        <v>0</v>
      </c>
      <c r="T18" s="81">
        <f t="shared" si="1"/>
        <v>0</v>
      </c>
      <c r="U18" s="84">
        <f t="shared" si="2"/>
        <v>0</v>
      </c>
    </row>
  </sheetData>
  <mergeCells count="1">
    <mergeCell ref="A2:B2"/>
  </mergeCells>
  <phoneticPr fontId="0" type="noConversion"/>
  <pageMargins left="0.7" right="0.7" top="0.75" bottom="0.75" header="0.3" footer="0.3"/>
  <pageSetup paperSize="17" scale="7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15"/>
  <sheetViews>
    <sheetView topLeftCell="A124" zoomScaleNormal="100" workbookViewId="0">
      <selection activeCell="G167" sqref="G167"/>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 customWidth="1"/>
  </cols>
  <sheetData>
    <row r="1" spans="1:10" ht="22.5" customHeight="1" thickBot="1">
      <c r="A1" s="363" t="s">
        <v>3</v>
      </c>
      <c r="B1" s="364" t="str">
        <f>'Daily Summary'!L2</f>
        <v>S19001</v>
      </c>
      <c r="C1" s="365"/>
      <c r="D1" s="366"/>
      <c r="E1" s="367" t="s">
        <v>51</v>
      </c>
      <c r="F1" s="456" t="str">
        <f>'Daily Summary'!A1</f>
        <v>T/S Kevin McCormack</v>
      </c>
      <c r="G1" s="456"/>
      <c r="H1" s="368"/>
      <c r="I1" s="369"/>
    </row>
    <row r="2" spans="1:10">
      <c r="A2" s="370"/>
      <c r="B2" s="371"/>
      <c r="C2" s="371"/>
      <c r="D2" s="372"/>
      <c r="E2" s="371"/>
      <c r="F2" s="372"/>
      <c r="G2" s="371"/>
      <c r="H2" s="372"/>
      <c r="I2" s="373"/>
    </row>
    <row r="3" spans="1:10">
      <c r="A3" s="370"/>
      <c r="B3" s="371"/>
      <c r="C3" s="371"/>
      <c r="D3" s="372"/>
      <c r="E3" s="371"/>
      <c r="F3" s="372"/>
      <c r="G3" s="371"/>
      <c r="H3" s="372"/>
      <c r="I3" s="373"/>
    </row>
    <row r="4" spans="1:10" ht="13.5" thickBot="1">
      <c r="A4" s="374" t="s">
        <v>52</v>
      </c>
      <c r="B4" s="362">
        <v>43435</v>
      </c>
      <c r="C4" s="14"/>
      <c r="D4" s="459" t="s">
        <v>286</v>
      </c>
      <c r="E4" s="459"/>
      <c r="F4" s="459"/>
      <c r="G4" s="457"/>
      <c r="H4" s="457"/>
      <c r="I4" s="458"/>
    </row>
    <row r="5" spans="1:10" ht="13.5" thickBot="1">
      <c r="A5" s="375"/>
      <c r="B5" s="372"/>
      <c r="C5" s="376"/>
      <c r="D5" s="371"/>
      <c r="E5" s="372"/>
      <c r="F5" s="372"/>
      <c r="G5" s="377"/>
      <c r="H5" s="371"/>
      <c r="I5" s="378"/>
    </row>
    <row r="6" spans="1:10" s="24" customFormat="1" ht="10.5">
      <c r="A6" s="101"/>
      <c r="B6" s="272" t="s">
        <v>335</v>
      </c>
      <c r="C6" s="272" t="s">
        <v>237</v>
      </c>
      <c r="D6" s="102"/>
      <c r="E6" s="272" t="s">
        <v>4</v>
      </c>
      <c r="F6" s="102"/>
      <c r="G6" s="272" t="s">
        <v>2</v>
      </c>
      <c r="H6" s="272" t="s">
        <v>5</v>
      </c>
      <c r="I6" s="103"/>
    </row>
    <row r="7" spans="1:10" s="24" customFormat="1" ht="13.5" customHeight="1" thickBot="1">
      <c r="A7" s="104" t="s">
        <v>53</v>
      </c>
      <c r="B7" s="105" t="s">
        <v>336</v>
      </c>
      <c r="C7" s="105"/>
      <c r="D7" s="105" t="s">
        <v>10</v>
      </c>
      <c r="E7" s="105" t="s">
        <v>1</v>
      </c>
      <c r="F7" s="105" t="s">
        <v>6</v>
      </c>
      <c r="G7" s="105" t="s">
        <v>7</v>
      </c>
      <c r="H7" s="105" t="s">
        <v>8</v>
      </c>
      <c r="I7" s="106" t="s">
        <v>9</v>
      </c>
      <c r="J7" s="107"/>
    </row>
    <row r="8" spans="1:10" s="24" customFormat="1" ht="10.5">
      <c r="A8" s="108" t="s">
        <v>167</v>
      </c>
      <c r="B8" s="429"/>
      <c r="C8" s="109"/>
      <c r="D8" s="110" t="s">
        <v>168</v>
      </c>
      <c r="E8" s="111" t="s">
        <v>13</v>
      </c>
      <c r="F8" s="112" t="s">
        <v>169</v>
      </c>
      <c r="G8" s="113">
        <v>0</v>
      </c>
      <c r="H8" s="114">
        <f>INDEX(rate!$F$4:$G$58,MATCH(E8,rate!$F$4:$F$58,0),2)</f>
        <v>94</v>
      </c>
      <c r="I8" s="115">
        <f t="shared" ref="I8:I25" si="0">(G8*H8)</f>
        <v>0</v>
      </c>
      <c r="J8" s="116"/>
    </row>
    <row r="9" spans="1:10" s="24" customFormat="1" ht="10.5">
      <c r="A9" s="117" t="s">
        <v>167</v>
      </c>
      <c r="B9" s="430"/>
      <c r="C9" s="123"/>
      <c r="D9" s="118" t="s">
        <v>168</v>
      </c>
      <c r="E9" s="119" t="s">
        <v>187</v>
      </c>
      <c r="F9" s="88" t="s">
        <v>169</v>
      </c>
      <c r="G9" s="120">
        <v>0</v>
      </c>
      <c r="H9" s="121">
        <f>INDEX(rate!$F$4:$G$58,MATCH(E9,rate!$F$4:$F$58,0),2)</f>
        <v>97</v>
      </c>
      <c r="I9" s="122">
        <f t="shared" si="0"/>
        <v>0</v>
      </c>
    </row>
    <row r="10" spans="1:10" s="24" customFormat="1" ht="10.5">
      <c r="A10" s="117" t="s">
        <v>167</v>
      </c>
      <c r="B10" s="430"/>
      <c r="C10" s="123"/>
      <c r="D10" s="118" t="s">
        <v>168</v>
      </c>
      <c r="E10" s="119" t="s">
        <v>188</v>
      </c>
      <c r="F10" s="88" t="s">
        <v>169</v>
      </c>
      <c r="G10" s="120">
        <v>0</v>
      </c>
      <c r="H10" s="121">
        <f>INDEX(rate!$F$4:$G$58,MATCH(E10,rate!$F$4:$F$58,0),2)</f>
        <v>116</v>
      </c>
      <c r="I10" s="122">
        <f t="shared" si="0"/>
        <v>0</v>
      </c>
    </row>
    <row r="11" spans="1:10" s="24" customFormat="1" ht="10.5">
      <c r="A11" s="117" t="s">
        <v>167</v>
      </c>
      <c r="B11" s="430"/>
      <c r="C11" s="123"/>
      <c r="D11" s="118" t="s">
        <v>168</v>
      </c>
      <c r="E11" s="119" t="s">
        <v>189</v>
      </c>
      <c r="F11" s="88" t="s">
        <v>169</v>
      </c>
      <c r="G11" s="120">
        <v>0</v>
      </c>
      <c r="H11" s="121">
        <f>INDEX(rate!$F$4:$G$58,MATCH(E11,rate!$F$4:$F$58,0),2)</f>
        <v>137</v>
      </c>
      <c r="I11" s="122">
        <f t="shared" si="0"/>
        <v>0</v>
      </c>
    </row>
    <row r="12" spans="1:10" s="24" customFormat="1" ht="10.5">
      <c r="A12" s="117" t="s">
        <v>167</v>
      </c>
      <c r="B12" s="430"/>
      <c r="C12" s="123"/>
      <c r="D12" s="118" t="s">
        <v>168</v>
      </c>
      <c r="E12" s="119" t="s">
        <v>190</v>
      </c>
      <c r="F12" s="88" t="s">
        <v>169</v>
      </c>
      <c r="G12" s="120">
        <v>0</v>
      </c>
      <c r="H12" s="121">
        <f>INDEX(rate!$F$4:$G$58,MATCH(E12,rate!$F$4:$F$58,0),2)</f>
        <v>155</v>
      </c>
      <c r="I12" s="122">
        <f t="shared" si="0"/>
        <v>0</v>
      </c>
    </row>
    <row r="13" spans="1:10" s="24" customFormat="1" ht="10.5">
      <c r="A13" s="117" t="s">
        <v>167</v>
      </c>
      <c r="B13" s="430"/>
      <c r="C13" s="123"/>
      <c r="D13" s="118" t="s">
        <v>168</v>
      </c>
      <c r="E13" s="119" t="s">
        <v>191</v>
      </c>
      <c r="F13" s="88" t="s">
        <v>169</v>
      </c>
      <c r="G13" s="120">
        <v>0</v>
      </c>
      <c r="H13" s="121">
        <f>INDEX(rate!$F$4:$G$58,MATCH(E13,rate!$F$4:$F$58,0),2)</f>
        <v>174</v>
      </c>
      <c r="I13" s="122">
        <f t="shared" si="0"/>
        <v>0</v>
      </c>
    </row>
    <row r="14" spans="1:10" s="24" customFormat="1" ht="10.5">
      <c r="A14" s="117" t="s">
        <v>167</v>
      </c>
      <c r="B14" s="430"/>
      <c r="C14" s="123"/>
      <c r="D14" s="118" t="s">
        <v>168</v>
      </c>
      <c r="E14" s="119" t="s">
        <v>69</v>
      </c>
      <c r="F14" s="88" t="s">
        <v>169</v>
      </c>
      <c r="G14" s="120">
        <v>0</v>
      </c>
      <c r="H14" s="121">
        <f>INDEX(rate!$F$4:$G$58,MATCH(E14,rate!$F$4:$F$58,0),2)</f>
        <v>126</v>
      </c>
      <c r="I14" s="122">
        <f t="shared" si="0"/>
        <v>0</v>
      </c>
    </row>
    <row r="15" spans="1:10" s="24" customFormat="1" ht="10.5">
      <c r="A15" s="117" t="s">
        <v>167</v>
      </c>
      <c r="B15" s="430"/>
      <c r="C15" s="123"/>
      <c r="D15" s="118" t="s">
        <v>168</v>
      </c>
      <c r="E15" s="119" t="s">
        <v>172</v>
      </c>
      <c r="F15" s="88" t="s">
        <v>169</v>
      </c>
      <c r="G15" s="120">
        <v>0</v>
      </c>
      <c r="H15" s="121">
        <f>INDEX(rate!$F$4:$G$58,MATCH(E15,rate!$F$4:$F$58,0),2)</f>
        <v>204</v>
      </c>
      <c r="I15" s="122">
        <f t="shared" si="0"/>
        <v>0</v>
      </c>
    </row>
    <row r="16" spans="1:10"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39</v>
      </c>
      <c r="F21" s="88" t="s">
        <v>169</v>
      </c>
      <c r="G21" s="120">
        <v>0</v>
      </c>
      <c r="H21" s="121">
        <f>INDEX(rate!$F$4:$G$58,MATCH(E21,rate!$F$4:$F$58,0),2)</f>
        <v>78</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13</v>
      </c>
      <c r="F25" s="88" t="s">
        <v>169</v>
      </c>
      <c r="G25" s="120">
        <v>0</v>
      </c>
      <c r="H25" s="121">
        <f>INDEX(rate!$F$4:$G$58,MATCH(E25,rate!$F$4:$F$58,0),2)</f>
        <v>94</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0.5">
      <c r="A29" s="101"/>
      <c r="B29" s="272" t="s">
        <v>335</v>
      </c>
      <c r="C29" s="272"/>
      <c r="D29" s="102"/>
      <c r="E29" s="272" t="s">
        <v>4</v>
      </c>
      <c r="F29" s="102"/>
      <c r="G29" s="272" t="s">
        <v>2</v>
      </c>
      <c r="H29" s="272" t="s">
        <v>5</v>
      </c>
      <c r="I29" s="103"/>
    </row>
    <row r="30" spans="1:10" s="24" customFormat="1" ht="11.25" thickBot="1">
      <c r="A30" s="104" t="s">
        <v>339</v>
      </c>
      <c r="B30" s="105" t="s">
        <v>336</v>
      </c>
      <c r="C30" s="105"/>
      <c r="D30" s="105" t="s">
        <v>10</v>
      </c>
      <c r="E30" s="105" t="s">
        <v>1</v>
      </c>
      <c r="F30" s="105" t="s">
        <v>6</v>
      </c>
      <c r="G30" s="105" t="s">
        <v>7</v>
      </c>
      <c r="H30" s="105" t="s">
        <v>8</v>
      </c>
      <c r="I30" s="106" t="s">
        <v>9</v>
      </c>
      <c r="J30" s="107"/>
    </row>
    <row r="31" spans="1:10" s="24" customFormat="1" ht="10.5">
      <c r="A31" s="108" t="s">
        <v>167</v>
      </c>
      <c r="B31" s="429"/>
      <c r="C31" s="109" t="s">
        <v>338</v>
      </c>
      <c r="D31" s="110" t="s">
        <v>168</v>
      </c>
      <c r="E31" s="111" t="s">
        <v>13</v>
      </c>
      <c r="F31" s="112" t="s">
        <v>169</v>
      </c>
      <c r="G31" s="113">
        <v>0</v>
      </c>
      <c r="H31" s="114">
        <f>INDEX(rate!$F$4:$G$58,MATCH(E31,rate!$F$4:$F$58,0),2)</f>
        <v>94</v>
      </c>
      <c r="I31" s="115">
        <f t="shared" ref="I31:I35" si="1">(G31*H31)</f>
        <v>0</v>
      </c>
      <c r="J31" s="116"/>
    </row>
    <row r="32" spans="1:10" s="24" customFormat="1" ht="10.5">
      <c r="A32" s="117" t="s">
        <v>167</v>
      </c>
      <c r="B32" s="430"/>
      <c r="C32" s="123" t="s">
        <v>338</v>
      </c>
      <c r="D32" s="118" t="s">
        <v>168</v>
      </c>
      <c r="E32" s="119" t="s">
        <v>13</v>
      </c>
      <c r="F32" s="88" t="s">
        <v>169</v>
      </c>
      <c r="G32" s="120">
        <v>0</v>
      </c>
      <c r="H32" s="121">
        <f>INDEX(rate!$F$4:$G$58,MATCH(E32,rate!$F$4:$F$58,0),2)</f>
        <v>94</v>
      </c>
      <c r="I32" s="122">
        <f t="shared" si="1"/>
        <v>0</v>
      </c>
    </row>
    <row r="33" spans="1:9" s="24" customFormat="1" ht="10.5">
      <c r="A33" s="117" t="s">
        <v>167</v>
      </c>
      <c r="B33" s="430"/>
      <c r="C33" s="123" t="s">
        <v>338</v>
      </c>
      <c r="D33" s="118" t="s">
        <v>168</v>
      </c>
      <c r="E33" s="119" t="s">
        <v>13</v>
      </c>
      <c r="F33" s="88" t="s">
        <v>169</v>
      </c>
      <c r="G33" s="120">
        <v>0</v>
      </c>
      <c r="H33" s="121">
        <f>INDEX(rate!$F$4:$G$58,MATCH(E33,rate!$F$4:$F$58,0),2)</f>
        <v>94</v>
      </c>
      <c r="I33" s="122">
        <f t="shared" si="1"/>
        <v>0</v>
      </c>
    </row>
    <row r="34" spans="1:9" s="24" customFormat="1" ht="10.5">
      <c r="A34" s="117" t="s">
        <v>167</v>
      </c>
      <c r="B34" s="430"/>
      <c r="C34" s="123" t="s">
        <v>338</v>
      </c>
      <c r="D34" s="118" t="s">
        <v>168</v>
      </c>
      <c r="E34" s="119" t="s">
        <v>13</v>
      </c>
      <c r="F34" s="88" t="s">
        <v>169</v>
      </c>
      <c r="G34" s="120">
        <v>0</v>
      </c>
      <c r="H34" s="121">
        <f>INDEX(rate!$F$4:$G$58,MATCH(E34,rate!$F$4:$F$58,0),2)</f>
        <v>94</v>
      </c>
      <c r="I34" s="122">
        <f t="shared" si="1"/>
        <v>0</v>
      </c>
    </row>
    <row r="35" spans="1:9" s="24" customFormat="1" ht="10.5">
      <c r="A35" s="117" t="s">
        <v>167</v>
      </c>
      <c r="B35" s="430"/>
      <c r="C35" s="123" t="s">
        <v>338</v>
      </c>
      <c r="D35" s="118" t="s">
        <v>168</v>
      </c>
      <c r="E35" s="119" t="s">
        <v>13</v>
      </c>
      <c r="F35" s="88" t="s">
        <v>169</v>
      </c>
      <c r="G35" s="120">
        <v>0</v>
      </c>
      <c r="H35" s="121">
        <f>INDEX(rate!$F$4:$G$58,MATCH(E35,rate!$F$4:$F$58,0),2)</f>
        <v>94</v>
      </c>
      <c r="I35" s="122">
        <f t="shared" si="1"/>
        <v>0</v>
      </c>
    </row>
    <row r="36" spans="1:9" s="24" customFormat="1" ht="11.25" thickBot="1">
      <c r="A36" s="426"/>
      <c r="B36" s="423"/>
      <c r="C36" s="423"/>
      <c r="D36" s="427"/>
      <c r="E36" s="428"/>
      <c r="F36" s="428"/>
      <c r="G36" s="179"/>
      <c r="H36" s="424"/>
      <c r="I36" s="425"/>
    </row>
    <row r="37" spans="1:9" s="24" customFormat="1" ht="13.5" customHeight="1" thickBot="1">
      <c r="A37" s="381"/>
      <c r="B37" s="125"/>
      <c r="C37" s="129" t="s">
        <v>337</v>
      </c>
      <c r="D37" s="130"/>
      <c r="E37" s="131"/>
      <c r="F37" s="130"/>
      <c r="G37" s="131"/>
      <c r="H37" s="132"/>
      <c r="I37" s="133">
        <f>SUM(I31:I35)</f>
        <v>0</v>
      </c>
    </row>
    <row r="38" spans="1:9" ht="13.5" thickBot="1">
      <c r="A38" s="382"/>
      <c r="B38" s="6"/>
      <c r="C38" s="10"/>
      <c r="D38" s="11"/>
      <c r="E38" s="12"/>
      <c r="F38" s="11"/>
      <c r="G38" s="12"/>
      <c r="H38" s="372"/>
      <c r="I38" s="373"/>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311</v>
      </c>
      <c r="B41" s="142"/>
      <c r="C41" s="143"/>
      <c r="D41" s="121" t="str">
        <f>INDEX(rate!$A$4:$D$20,MATCH(A41,rate!$A$4:$A$20,0),4)</f>
        <v>HOURS</v>
      </c>
      <c r="E41" s="144">
        <v>0</v>
      </c>
      <c r="F41" s="145">
        <f>INDEX(rate!$A$4:$D$20,MATCH(A41,rate!$A$4:$A$20,0),2)</f>
        <v>5372</v>
      </c>
      <c r="G41" s="146">
        <f>E41*F41</f>
        <v>0</v>
      </c>
      <c r="H41" s="251"/>
      <c r="I41" s="380"/>
    </row>
    <row r="42" spans="1:9" s="24" customFormat="1" ht="10.5">
      <c r="A42" s="141" t="s">
        <v>312</v>
      </c>
      <c r="B42" s="142"/>
      <c r="C42" s="143"/>
      <c r="D42" s="121" t="str">
        <f>INDEX(rate!$A$4:$D$20,MATCH(A42,rate!$A$4:$A$20,0),4)</f>
        <v>HOURS</v>
      </c>
      <c r="E42" s="144">
        <v>0</v>
      </c>
      <c r="F42" s="145">
        <f>INDEX(rate!$A$4:$D$20,MATCH(A42,rate!$A$4:$A$20,0),2)</f>
        <v>3038</v>
      </c>
      <c r="G42" s="146">
        <f>E42*F42</f>
        <v>0</v>
      </c>
      <c r="H42" s="252"/>
      <c r="I42" s="380"/>
    </row>
    <row r="43" spans="1:9" s="24" customFormat="1" ht="10.5">
      <c r="A43" s="141" t="s">
        <v>314</v>
      </c>
      <c r="B43" s="142"/>
      <c r="C43" s="143"/>
      <c r="D43" s="121" t="str">
        <f>INDEX(rate!$A$4:$D$20,MATCH(A43,rate!$A$4:$A$20,0),4)</f>
        <v>HOURS</v>
      </c>
      <c r="E43" s="144">
        <v>0</v>
      </c>
      <c r="F43" s="145">
        <f>INDEX(rate!$A$4:$D$20,MATCH(A43,rate!$A$4:$A$20,0),2)</f>
        <v>3662</v>
      </c>
      <c r="G43" s="146">
        <f>E43*F43</f>
        <v>0</v>
      </c>
      <c r="H43" s="252"/>
      <c r="I43" s="380"/>
    </row>
    <row r="44" spans="1:9" s="24" customFormat="1" ht="10.5">
      <c r="A44" s="141" t="s">
        <v>316</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315</v>
      </c>
      <c r="B45" s="150"/>
      <c r="C45" s="151"/>
      <c r="D45" s="121" t="str">
        <f>INDEX(rate!$A$4:$D$20,MATCH(A45,rate!$A$4:$A$20,0),4)</f>
        <v>HOURS</v>
      </c>
      <c r="E45" s="152">
        <v>0</v>
      </c>
      <c r="F45" s="145">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162</v>
      </c>
      <c r="B51" s="163"/>
      <c r="C51" s="164"/>
      <c r="D51" s="114" t="str">
        <f>INDEX(rate!$A$21:$D$42,MATCH(A51,rate!$A$21:$A$42,0),4)</f>
        <v>HOURS</v>
      </c>
      <c r="E51" s="165">
        <v>0</v>
      </c>
      <c r="F51" s="166">
        <f>INDEX(rate!$A$21:$D$42,MATCH(A51,rate!$A$21:$A$42,0),2)</f>
        <v>6099</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154</v>
      </c>
      <c r="B53" s="142"/>
      <c r="C53" s="168"/>
      <c r="D53" s="121" t="str">
        <f>INDEX(rate!$A$21:$D$42,MATCH(A53,rate!$A$21:$A$42,0),4)</f>
        <v>HOURS</v>
      </c>
      <c r="E53" s="144">
        <v>0</v>
      </c>
      <c r="F53" s="145">
        <f>INDEX(rate!$A$21:$D$42,MATCH(A53,rate!$A$21:$A$42,0),2)</f>
        <v>8263</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166</v>
      </c>
      <c r="B55" s="150"/>
      <c r="C55" s="170"/>
      <c r="D55" s="124" t="str">
        <f>INDEX(rate!$A$21:$D$42,MATCH(A55,rate!$A$21:$A$42,0),4)</f>
        <v>HOURS</v>
      </c>
      <c r="E55" s="152">
        <v>0</v>
      </c>
      <c r="F55" s="153">
        <f>INDEX(rate!$A$21:$D$42,MATCH(A55,rate!$A$21:$A$42,0),2)</f>
        <v>8662</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267</v>
      </c>
      <c r="B61" s="174"/>
      <c r="C61" s="114" t="str">
        <f>INDEX(rate!$A$45:$D$49,MATCH(A61,rate!$A$45:$A$49,0),4)</f>
        <v>HOURS</v>
      </c>
      <c r="D61" s="165">
        <v>0</v>
      </c>
      <c r="E61" s="114">
        <f>INDEX(rate!$A$45:$D$49,MATCH(A61,rate!$A$45:$A$49,0),2)</f>
        <v>12270</v>
      </c>
      <c r="F61" s="167">
        <f>D61*E61</f>
        <v>0</v>
      </c>
      <c r="G61" s="147"/>
      <c r="H61" s="157"/>
      <c r="I61" s="380"/>
    </row>
    <row r="62" spans="1:9" s="24" customFormat="1" ht="11.25" thickBot="1">
      <c r="A62" s="162" t="s">
        <v>135</v>
      </c>
      <c r="B62" s="174"/>
      <c r="C62" s="114" t="str">
        <f>INDEX(rate!$A$45:$D$49,MATCH(A62,rate!$A$45:$A$49,0),4)</f>
        <v>HOURS</v>
      </c>
      <c r="D62" s="165">
        <v>0</v>
      </c>
      <c r="E62" s="114">
        <f>INDEX(rate!$A$45:$D$49,MATCH(A62,rate!$A$45:$A$49,0),2)</f>
        <v>16879</v>
      </c>
      <c r="F62" s="167">
        <f>D62*E62</f>
        <v>0</v>
      </c>
      <c r="G62" s="147"/>
      <c r="H62" s="157"/>
      <c r="I62" s="380"/>
    </row>
    <row r="63" spans="1:9" s="24" customFormat="1" ht="11.25" thickBot="1">
      <c r="A63" s="162" t="s">
        <v>265</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264</v>
      </c>
      <c r="B64" s="174"/>
      <c r="C64" s="114" t="str">
        <f>INDEX(rate!$A$45:$D$49,MATCH(A64,rate!$A$45:$A$49,0),4)</f>
        <v>HOURS</v>
      </c>
      <c r="D64" s="165">
        <v>0</v>
      </c>
      <c r="E64" s="114">
        <f>INDEX(rate!$A$45:$D$49,MATCH(A64,rate!$A$45:$A$49,0),2)</f>
        <v>15542</v>
      </c>
      <c r="F64" s="167">
        <f>D64*E64</f>
        <v>0</v>
      </c>
      <c r="G64" s="147"/>
      <c r="H64" s="157"/>
      <c r="I64" s="380"/>
    </row>
    <row r="65" spans="1:9" s="24" customFormat="1" ht="11.25" thickBot="1">
      <c r="A65" s="257" t="s">
        <v>265</v>
      </c>
      <c r="B65" s="258"/>
      <c r="C65" s="114" t="str">
        <f>INDEX(rate!$A$45:$D$49,MATCH(A65,rate!$A$45:$A$49,0),4)</f>
        <v>HOURS</v>
      </c>
      <c r="D65" s="260">
        <v>0</v>
      </c>
      <c r="E65" s="114">
        <f>INDEX(rate!$A$45:$D$49,MATCH(A65,rate!$A$45:$A$49,0),2)</f>
        <v>10803</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272</v>
      </c>
      <c r="B71" s="178"/>
      <c r="C71" s="114" t="str">
        <f>INDEX(rate!$A$53:$D$93,MATCH(A71,rate!$A$53:$A$93,0),4)</f>
        <v>Daily</v>
      </c>
      <c r="D71" s="165">
        <v>0</v>
      </c>
      <c r="E71" s="114">
        <f>INDEX(rate!$A$53:$D$93,MATCH(A71,rate!$A$53:$A$93,0),2)</f>
        <v>937</v>
      </c>
      <c r="F71" s="167">
        <f>D71*E71</f>
        <v>0</v>
      </c>
      <c r="G71" s="179"/>
      <c r="H71" s="157"/>
      <c r="I71" s="380"/>
    </row>
    <row r="72" spans="1:9" s="24" customFormat="1" ht="10.5">
      <c r="A72" s="141" t="s">
        <v>266</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255</v>
      </c>
      <c r="B73" s="180"/>
      <c r="C73" s="121" t="str">
        <f>INDEX(rate!$A$53:$D$93,MATCH(A73,rate!$A$53:$A$93,0),4)</f>
        <v>Hours</v>
      </c>
      <c r="D73" s="144">
        <v>0</v>
      </c>
      <c r="E73" s="121">
        <f>INDEX(rate!$A$53:$D$93,MATCH(A73,rate!$A$53:$A$93,0),2)</f>
        <v>8</v>
      </c>
      <c r="F73" s="169">
        <f>D73*E73</f>
        <v>0</v>
      </c>
      <c r="G73" s="179"/>
      <c r="H73" s="157"/>
      <c r="I73" s="380"/>
    </row>
    <row r="74" spans="1:9" s="24" customFormat="1" ht="10.5">
      <c r="A74" s="141" t="s">
        <v>329</v>
      </c>
      <c r="B74" s="180"/>
      <c r="C74" s="121" t="str">
        <f>INDEX(rate!$A$53:$D$93,MATCH(A74,rate!$A$53:$A$93,0),4)</f>
        <v>Hours</v>
      </c>
      <c r="D74" s="144">
        <v>0</v>
      </c>
      <c r="E74" s="121">
        <f>INDEX(rate!$A$53:$D$93,MATCH(A74,rate!$A$53:$A$93,0),2)</f>
        <v>79</v>
      </c>
      <c r="F74" s="169">
        <f>D74*E74</f>
        <v>0</v>
      </c>
      <c r="G74" s="179"/>
      <c r="H74" s="157"/>
      <c r="I74" s="380"/>
    </row>
    <row r="75" spans="1:9" s="24" customFormat="1" ht="11.25" thickBot="1">
      <c r="A75" s="149" t="s">
        <v>255</v>
      </c>
      <c r="B75" s="181"/>
      <c r="C75" s="124" t="str">
        <f>INDEX(rate!$A$53:$D$93,MATCH(A75,rate!$A$53:$A$93,0),4)</f>
        <v>Hours</v>
      </c>
      <c r="D75" s="152">
        <v>0</v>
      </c>
      <c r="E75" s="124">
        <f>INDEX(rate!$A$53:$D$93,MATCH(A75,rate!$A$53:$A$93,0),2)</f>
        <v>8</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227</v>
      </c>
      <c r="B79" s="194"/>
      <c r="C79" s="195" t="s">
        <v>228</v>
      </c>
      <c r="D79" s="196"/>
      <c r="E79" s="194"/>
      <c r="F79" s="222" t="s">
        <v>229</v>
      </c>
      <c r="G79" s="271" t="s">
        <v>230</v>
      </c>
      <c r="H79" s="207"/>
      <c r="I79" s="380"/>
    </row>
    <row r="80" spans="1:9" s="24" customFormat="1" ht="10.5">
      <c r="A80" s="198" t="s">
        <v>231</v>
      </c>
      <c r="B80" s="199"/>
      <c r="C80" s="200"/>
      <c r="D80" s="201"/>
      <c r="E80" s="199"/>
      <c r="F80" s="263"/>
      <c r="G80" s="202">
        <v>0</v>
      </c>
      <c r="H80" s="207"/>
      <c r="I80" s="380"/>
    </row>
    <row r="81" spans="1:9" s="24" customFormat="1" ht="10.5">
      <c r="A81" s="198" t="s">
        <v>231</v>
      </c>
      <c r="B81" s="199"/>
      <c r="C81" s="200"/>
      <c r="D81" s="201"/>
      <c r="E81" s="199"/>
      <c r="F81" s="255"/>
      <c r="G81" s="202">
        <v>0</v>
      </c>
      <c r="H81" s="207"/>
      <c r="I81" s="380"/>
    </row>
    <row r="82" spans="1:9" s="24" customFormat="1" ht="10.5">
      <c r="A82" s="198" t="s">
        <v>231</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232</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292</v>
      </c>
      <c r="B88" s="184"/>
      <c r="C88" s="185" t="str">
        <f>INDEX(rate!$A$96:$D$127,MATCH(A88,rate!$A$96:$A$127,0),4)</f>
        <v>DAYS</v>
      </c>
      <c r="D88" s="186">
        <v>0</v>
      </c>
      <c r="E88" s="121"/>
      <c r="F88" s="185">
        <f>INDEX(rate!$A$96:$D$127,MATCH(A88,rate!$A$96:$A$127,0),3)</f>
        <v>7.73</v>
      </c>
      <c r="G88" s="187"/>
      <c r="H88" s="169">
        <f>D88*F88</f>
        <v>0</v>
      </c>
      <c r="I88" s="380"/>
    </row>
    <row r="89" spans="1:9" s="24" customFormat="1" ht="10.5">
      <c r="A89" s="141" t="s">
        <v>291</v>
      </c>
      <c r="B89" s="188"/>
      <c r="C89" s="185" t="str">
        <f>INDEX(rate!$A$96:$D$127,MATCH(A89,rate!$A$96:$A$127,0),4)</f>
        <v>MILES</v>
      </c>
      <c r="D89" s="189"/>
      <c r="E89" s="283">
        <f>INDEX(rate!$A$96:$D$127,MATCH(A89,rate!$A$96:$A$127,0),2)</f>
        <v>0.32</v>
      </c>
      <c r="F89" s="121"/>
      <c r="G89" s="144">
        <v>0</v>
      </c>
      <c r="H89" s="169">
        <f>E89*G89</f>
        <v>0</v>
      </c>
      <c r="I89" s="380"/>
    </row>
    <row r="90" spans="1:9" s="24" customFormat="1" ht="10.5">
      <c r="A90" s="141" t="s">
        <v>292</v>
      </c>
      <c r="B90" s="188"/>
      <c r="C90" s="185" t="str">
        <f>INDEX(rate!$A$96:$D$127,MATCH(A90,rate!$A$96:$A$127,0),4)</f>
        <v>DAYS</v>
      </c>
      <c r="D90" s="186">
        <v>0</v>
      </c>
      <c r="E90" s="284"/>
      <c r="F90" s="185">
        <f>INDEX(rate!$A$96:$D$127,MATCH(A90,rate!$A$96:$A$127,0),3)</f>
        <v>7.73</v>
      </c>
      <c r="G90" s="187"/>
      <c r="H90" s="169">
        <f>D90*F90</f>
        <v>0</v>
      </c>
      <c r="I90" s="380"/>
    </row>
    <row r="91" spans="1:9" s="24" customFormat="1" ht="10.5">
      <c r="A91" s="141" t="s">
        <v>291</v>
      </c>
      <c r="B91" s="188"/>
      <c r="C91" s="185" t="str">
        <f>INDEX(rate!$A$96:$D$127,MATCH(A91,rate!$A$96:$A$127,0),4)</f>
        <v>MILES</v>
      </c>
      <c r="D91" s="189"/>
      <c r="E91" s="283">
        <f>INDEX(rate!$A$96:$D$127,MATCH(A91,rate!$A$96:$A$127,0),2)</f>
        <v>0.32</v>
      </c>
      <c r="F91" s="121"/>
      <c r="G91" s="144">
        <v>0</v>
      </c>
      <c r="H91" s="169">
        <f>E91*G91</f>
        <v>0</v>
      </c>
      <c r="I91" s="380"/>
    </row>
    <row r="92" spans="1:9" s="24" customFormat="1" ht="10.5">
      <c r="A92" s="141" t="s">
        <v>292</v>
      </c>
      <c r="B92" s="188"/>
      <c r="C92" s="185" t="str">
        <f>INDEX(rate!$A$96:$D$127,MATCH(A92,rate!$A$96:$A$127,0),4)</f>
        <v>DAYS</v>
      </c>
      <c r="D92" s="186">
        <v>0</v>
      </c>
      <c r="E92" s="284"/>
      <c r="F92" s="185">
        <f>INDEX(rate!$A$96:$D$127,MATCH(A92,rate!$A$96:$A$127,0),3)</f>
        <v>7.73</v>
      </c>
      <c r="G92" s="187"/>
      <c r="H92" s="169">
        <f>D92*F92</f>
        <v>0</v>
      </c>
      <c r="I92" s="380"/>
    </row>
    <row r="93" spans="1:9" s="24" customFormat="1" ht="11.25" thickBot="1">
      <c r="A93" s="149" t="s">
        <v>291</v>
      </c>
      <c r="B93" s="190"/>
      <c r="C93" s="185" t="str">
        <f>INDEX(rate!$A$96:$D$127,MATCH(A93,rate!$A$96:$A$127,0),4)</f>
        <v>MILES</v>
      </c>
      <c r="D93" s="191"/>
      <c r="E93" s="285">
        <f>INDEX(rate!$A$96:$D$127,MATCH(A93,rate!$A$96:$A$127,0),2)</f>
        <v>0.32</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v>0</v>
      </c>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v>0</v>
      </c>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v>0</v>
      </c>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v>0</v>
      </c>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v>0</v>
      </c>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224</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v>0</v>
      </c>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v>0</v>
      </c>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v>0</v>
      </c>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v>0</v>
      </c>
      <c r="H167" s="207"/>
      <c r="I167" s="380"/>
    </row>
    <row r="168" spans="1:9" s="24" customFormat="1" ht="11.25" thickBot="1">
      <c r="A168" s="149"/>
      <c r="B168" s="203"/>
      <c r="C168" s="203"/>
      <c r="D168" s="204"/>
      <c r="E168" s="220"/>
      <c r="F168" s="205"/>
      <c r="G168" s="248">
        <v>0</v>
      </c>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I27+G47+G57+F67+G77+G84+H95+G105+G122+G131+G140+G149+G156+G163+G170</f>
        <v>0</v>
      </c>
      <c r="H172" s="388">
        <f ca="1">NOW()</f>
        <v>43769.48785208333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275</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7">
      <c r="A273"/>
    </row>
    <row r="274" spans="1:7">
      <c r="A274"/>
    </row>
    <row r="275" spans="1:7">
      <c r="A275"/>
    </row>
    <row r="276" spans="1:7">
      <c r="A276"/>
    </row>
    <row r="277" spans="1:7">
      <c r="A277"/>
    </row>
    <row r="278" spans="1:7">
      <c r="A278"/>
    </row>
    <row r="279" spans="1:7">
      <c r="A279"/>
    </row>
    <row r="280" spans="1:7">
      <c r="A280"/>
    </row>
    <row r="281" spans="1:7">
      <c r="A281"/>
    </row>
    <row r="282" spans="1:7">
      <c r="A282"/>
    </row>
    <row r="283" spans="1:7">
      <c r="A283"/>
    </row>
    <row r="284" spans="1:7">
      <c r="A284"/>
    </row>
    <row r="285" spans="1:7">
      <c r="A285" s="16" t="s">
        <v>128</v>
      </c>
    </row>
    <row r="286" spans="1:7">
      <c r="A286"/>
    </row>
    <row r="287" spans="1:7">
      <c r="A287"/>
    </row>
    <row r="288" spans="1:7" s="24" customFormat="1" ht="10.5">
      <c r="A288" s="24" t="s">
        <v>27</v>
      </c>
      <c r="B288" s="264" t="s">
        <v>28</v>
      </c>
      <c r="C288" s="26"/>
      <c r="D288" s="27"/>
      <c r="E288" s="26"/>
      <c r="F288" s="24" t="s">
        <v>27</v>
      </c>
      <c r="G288" s="264" t="s">
        <v>28</v>
      </c>
    </row>
    <row r="289" spans="1:8" ht="14.25" customHeight="1">
      <c r="A289"/>
      <c r="B289" s="15"/>
      <c r="C289" s="9"/>
      <c r="D289" s="9"/>
      <c r="F289"/>
      <c r="G289" s="13"/>
      <c r="H289"/>
    </row>
    <row r="290" spans="1:8">
      <c r="A290" s="87" t="s">
        <v>123</v>
      </c>
      <c r="B290" s="25"/>
      <c r="C290" s="26"/>
      <c r="D290" s="256"/>
      <c r="F290" s="86" t="s">
        <v>124</v>
      </c>
      <c r="G290" s="13"/>
      <c r="H290"/>
    </row>
    <row r="291" spans="1:8">
      <c r="A291" s="95" t="s">
        <v>311</v>
      </c>
      <c r="B291" s="414">
        <v>5372</v>
      </c>
      <c r="C291" s="26"/>
      <c r="D291" s="27" t="s">
        <v>29</v>
      </c>
      <c r="F291" s="24" t="s">
        <v>192</v>
      </c>
      <c r="G291" s="28">
        <v>74</v>
      </c>
      <c r="H291"/>
    </row>
    <row r="292" spans="1:8">
      <c r="A292" s="95" t="s">
        <v>312</v>
      </c>
      <c r="B292" s="414">
        <v>3038</v>
      </c>
      <c r="C292" s="26"/>
      <c r="D292" s="27" t="s">
        <v>29</v>
      </c>
      <c r="F292" s="24" t="s">
        <v>187</v>
      </c>
      <c r="G292" s="28">
        <v>97</v>
      </c>
      <c r="H292"/>
    </row>
    <row r="293" spans="1:8">
      <c r="A293" s="95" t="s">
        <v>313</v>
      </c>
      <c r="B293" s="414">
        <v>12643</v>
      </c>
      <c r="C293" s="26"/>
      <c r="D293" s="27" t="s">
        <v>29</v>
      </c>
      <c r="F293" s="24" t="s">
        <v>188</v>
      </c>
      <c r="G293" s="28">
        <v>116</v>
      </c>
      <c r="H293"/>
    </row>
    <row r="294" spans="1:8">
      <c r="A294" s="95" t="s">
        <v>314</v>
      </c>
      <c r="B294" s="414">
        <v>3662</v>
      </c>
      <c r="C294" s="26"/>
      <c r="D294" s="27" t="s">
        <v>29</v>
      </c>
      <c r="F294" s="24" t="s">
        <v>189</v>
      </c>
      <c r="G294" s="28">
        <v>137</v>
      </c>
      <c r="H294"/>
    </row>
    <row r="295" spans="1:8">
      <c r="A295" s="95" t="s">
        <v>315</v>
      </c>
      <c r="B295" s="414">
        <v>7367</v>
      </c>
      <c r="C295" s="26"/>
      <c r="D295" s="27" t="s">
        <v>29</v>
      </c>
      <c r="F295" s="24" t="s">
        <v>190</v>
      </c>
      <c r="G295" s="28">
        <v>155</v>
      </c>
      <c r="H295"/>
    </row>
    <row r="296" spans="1:8">
      <c r="A296" s="95" t="s">
        <v>316</v>
      </c>
      <c r="B296" s="414">
        <v>4848</v>
      </c>
      <c r="C296" s="26"/>
      <c r="D296" s="27" t="s">
        <v>29</v>
      </c>
      <c r="F296" s="24" t="s">
        <v>191</v>
      </c>
      <c r="G296" s="28">
        <v>174</v>
      </c>
      <c r="H296"/>
    </row>
    <row r="297" spans="1:8">
      <c r="A297" s="95" t="s">
        <v>317</v>
      </c>
      <c r="B297" s="414">
        <v>6742</v>
      </c>
      <c r="C297" s="26"/>
      <c r="D297" s="27" t="s">
        <v>29</v>
      </c>
      <c r="F297" s="24" t="s">
        <v>171</v>
      </c>
      <c r="G297" s="28">
        <v>196</v>
      </c>
      <c r="H297"/>
    </row>
    <row r="298" spans="1:8">
      <c r="A298" s="95" t="s">
        <v>318</v>
      </c>
      <c r="B298" s="414">
        <v>2663</v>
      </c>
      <c r="C298" s="26"/>
      <c r="D298" s="27" t="s">
        <v>29</v>
      </c>
      <c r="F298" s="24" t="s">
        <v>172</v>
      </c>
      <c r="G298" s="28">
        <v>204</v>
      </c>
      <c r="H298"/>
    </row>
    <row r="299" spans="1:8">
      <c r="A299" s="95" t="s">
        <v>319</v>
      </c>
      <c r="B299" s="414">
        <v>1252</v>
      </c>
      <c r="C299" s="26"/>
      <c r="D299" s="27" t="s">
        <v>29</v>
      </c>
      <c r="F299" s="24" t="s">
        <v>173</v>
      </c>
      <c r="G299" s="28">
        <v>220</v>
      </c>
      <c r="H299"/>
    </row>
    <row r="300" spans="1:8">
      <c r="A300" s="95" t="s">
        <v>320</v>
      </c>
      <c r="B300" s="414">
        <v>7946</v>
      </c>
      <c r="C300" s="26"/>
      <c r="D300" s="27" t="s">
        <v>29</v>
      </c>
      <c r="F300" s="24" t="s">
        <v>174</v>
      </c>
      <c r="G300" s="28">
        <v>231</v>
      </c>
      <c r="H300"/>
    </row>
    <row r="301" spans="1:8">
      <c r="A301" s="95" t="s">
        <v>321</v>
      </c>
      <c r="B301" s="414">
        <v>8626</v>
      </c>
      <c r="C301" s="26"/>
      <c r="D301" s="27" t="s">
        <v>29</v>
      </c>
      <c r="F301" s="24" t="s">
        <v>68</v>
      </c>
      <c r="G301" s="28">
        <v>34</v>
      </c>
      <c r="H301"/>
    </row>
    <row r="302" spans="1:8">
      <c r="A302" s="95" t="s">
        <v>322</v>
      </c>
      <c r="B302" s="414">
        <v>4076</v>
      </c>
      <c r="C302" s="26"/>
      <c r="D302" s="27" t="s">
        <v>29</v>
      </c>
      <c r="F302" s="24" t="s">
        <v>69</v>
      </c>
      <c r="G302" s="28">
        <v>126</v>
      </c>
      <c r="H302"/>
    </row>
    <row r="303" spans="1:8">
      <c r="A303" s="95" t="s">
        <v>323</v>
      </c>
      <c r="B303" s="414">
        <v>7494</v>
      </c>
      <c r="C303" s="26"/>
      <c r="D303" s="27" t="s">
        <v>29</v>
      </c>
      <c r="F303" s="24" t="s">
        <v>70</v>
      </c>
      <c r="G303" s="28">
        <v>116</v>
      </c>
      <c r="H303"/>
    </row>
    <row r="304" spans="1:8">
      <c r="A304" s="95" t="s">
        <v>324</v>
      </c>
      <c r="B304" s="414">
        <v>8614</v>
      </c>
      <c r="C304" s="26"/>
      <c r="D304" s="27" t="s">
        <v>29</v>
      </c>
      <c r="F304" s="24" t="s">
        <v>71</v>
      </c>
      <c r="G304" s="28">
        <v>110</v>
      </c>
      <c r="H304"/>
    </row>
    <row r="305" spans="1:8">
      <c r="A305" s="95" t="s">
        <v>325</v>
      </c>
      <c r="B305" s="414">
        <v>2777</v>
      </c>
      <c r="C305" s="26"/>
      <c r="D305" s="27" t="s">
        <v>29</v>
      </c>
      <c r="F305" s="24" t="s">
        <v>30</v>
      </c>
      <c r="G305" s="28">
        <v>33</v>
      </c>
      <c r="H305"/>
    </row>
    <row r="306" spans="1:8">
      <c r="A306" s="95" t="s">
        <v>326</v>
      </c>
      <c r="B306" s="414">
        <v>1883</v>
      </c>
      <c r="C306" s="26"/>
      <c r="D306" s="27" t="s">
        <v>29</v>
      </c>
      <c r="F306" s="24" t="s">
        <v>11</v>
      </c>
      <c r="G306" s="28">
        <v>47</v>
      </c>
      <c r="H306"/>
    </row>
    <row r="307" spans="1:8">
      <c r="A307" s="95" t="s">
        <v>327</v>
      </c>
      <c r="B307" s="414">
        <v>899</v>
      </c>
      <c r="C307" s="26"/>
      <c r="D307" s="27" t="s">
        <v>29</v>
      </c>
      <c r="F307" s="24" t="s">
        <v>32</v>
      </c>
      <c r="G307" s="28">
        <v>51</v>
      </c>
      <c r="H307"/>
    </row>
    <row r="308" spans="1:8">
      <c r="A308" s="24" t="s">
        <v>268</v>
      </c>
      <c r="B308" s="28">
        <v>27924</v>
      </c>
      <c r="D308" s="27" t="s">
        <v>29</v>
      </c>
      <c r="F308" s="24" t="s">
        <v>12</v>
      </c>
      <c r="G308" s="28">
        <v>64</v>
      </c>
      <c r="H308"/>
    </row>
    <row r="309" spans="1:8">
      <c r="A309" s="24" t="s">
        <v>271</v>
      </c>
      <c r="B309" s="28">
        <v>45354</v>
      </c>
      <c r="D309" s="27" t="s">
        <v>29</v>
      </c>
      <c r="F309" s="24" t="s">
        <v>33</v>
      </c>
      <c r="G309" s="28">
        <v>75</v>
      </c>
      <c r="H309"/>
    </row>
    <row r="310" spans="1:8">
      <c r="A310" s="24" t="s">
        <v>270</v>
      </c>
      <c r="B310" s="28">
        <v>33412</v>
      </c>
      <c r="D310" s="27" t="s">
        <v>29</v>
      </c>
      <c r="F310" s="24" t="s">
        <v>14</v>
      </c>
      <c r="G310" s="28">
        <v>86</v>
      </c>
      <c r="H310"/>
    </row>
    <row r="311" spans="1:8">
      <c r="A311" s="24" t="s">
        <v>149</v>
      </c>
      <c r="B311" s="29">
        <v>11203</v>
      </c>
      <c r="D311" s="27" t="s">
        <v>29</v>
      </c>
      <c r="F311" s="24" t="s">
        <v>34</v>
      </c>
      <c r="G311" s="28">
        <v>97</v>
      </c>
      <c r="H311"/>
    </row>
    <row r="312" spans="1:8">
      <c r="A312" s="24" t="s">
        <v>150</v>
      </c>
      <c r="B312" s="28">
        <v>23711</v>
      </c>
      <c r="D312" s="27" t="s">
        <v>29</v>
      </c>
      <c r="F312" s="24" t="s">
        <v>35</v>
      </c>
      <c r="G312" s="28">
        <v>107</v>
      </c>
      <c r="H312"/>
    </row>
    <row r="313" spans="1:8">
      <c r="A313" s="24" t="s">
        <v>151</v>
      </c>
      <c r="B313" s="28">
        <v>10018</v>
      </c>
      <c r="D313" s="27" t="s">
        <v>29</v>
      </c>
      <c r="F313" s="24" t="s">
        <v>36</v>
      </c>
      <c r="G313" s="28">
        <v>122</v>
      </c>
      <c r="H313"/>
    </row>
    <row r="314" spans="1:8">
      <c r="A314" s="24" t="s">
        <v>152</v>
      </c>
      <c r="B314" s="28">
        <v>17329</v>
      </c>
      <c r="D314" s="27" t="s">
        <v>29</v>
      </c>
      <c r="F314" s="24" t="s">
        <v>72</v>
      </c>
      <c r="G314" s="28">
        <v>150</v>
      </c>
      <c r="H314"/>
    </row>
    <row r="315" spans="1:8">
      <c r="A315" s="24" t="s">
        <v>153</v>
      </c>
      <c r="B315" s="28">
        <v>10094</v>
      </c>
      <c r="D315" s="27" t="s">
        <v>29</v>
      </c>
      <c r="F315" s="24" t="s">
        <v>42</v>
      </c>
      <c r="G315" s="28">
        <v>27</v>
      </c>
      <c r="H315"/>
    </row>
    <row r="316" spans="1:8">
      <c r="A316" s="24" t="s">
        <v>154</v>
      </c>
      <c r="B316" s="28">
        <v>8263</v>
      </c>
      <c r="D316" s="27" t="s">
        <v>29</v>
      </c>
      <c r="F316" s="24" t="s">
        <v>43</v>
      </c>
      <c r="G316" s="28">
        <v>35</v>
      </c>
      <c r="H316"/>
    </row>
    <row r="317" spans="1:8">
      <c r="A317" s="24" t="s">
        <v>155</v>
      </c>
      <c r="B317" s="28">
        <v>7519</v>
      </c>
      <c r="D317" s="27" t="s">
        <v>29</v>
      </c>
      <c r="F317" s="24" t="s">
        <v>44</v>
      </c>
      <c r="G317" s="28">
        <v>41</v>
      </c>
      <c r="H317"/>
    </row>
    <row r="318" spans="1:8">
      <c r="A318" s="24" t="s">
        <v>156</v>
      </c>
      <c r="B318" s="28">
        <v>7878</v>
      </c>
      <c r="D318" s="27" t="s">
        <v>29</v>
      </c>
      <c r="F318" s="24" t="s">
        <v>45</v>
      </c>
      <c r="G318" s="28">
        <v>44</v>
      </c>
      <c r="H318"/>
    </row>
    <row r="319" spans="1:8">
      <c r="A319" s="24" t="s">
        <v>269</v>
      </c>
      <c r="B319" s="28">
        <v>20423</v>
      </c>
      <c r="D319" s="27" t="s">
        <v>29</v>
      </c>
      <c r="F319" s="24" t="s">
        <v>46</v>
      </c>
      <c r="G319" s="28">
        <v>48</v>
      </c>
      <c r="H319"/>
    </row>
    <row r="320" spans="1:8">
      <c r="A320" s="24" t="s">
        <v>157</v>
      </c>
      <c r="B320" s="28">
        <v>11748</v>
      </c>
      <c r="D320" s="27" t="s">
        <v>29</v>
      </c>
      <c r="F320" s="24" t="s">
        <v>47</v>
      </c>
      <c r="G320" s="28">
        <v>49</v>
      </c>
      <c r="H320"/>
    </row>
    <row r="321" spans="1:8">
      <c r="A321" s="24" t="s">
        <v>158</v>
      </c>
      <c r="B321" s="28">
        <v>4867</v>
      </c>
      <c r="D321" s="27" t="s">
        <v>29</v>
      </c>
      <c r="F321" s="24" t="s">
        <v>48</v>
      </c>
      <c r="G321" s="28">
        <v>52</v>
      </c>
      <c r="H321"/>
    </row>
    <row r="322" spans="1:8">
      <c r="A322" s="24" t="s">
        <v>159</v>
      </c>
      <c r="B322" s="28">
        <v>13024</v>
      </c>
      <c r="D322" s="27" t="s">
        <v>29</v>
      </c>
      <c r="F322" s="24" t="s">
        <v>37</v>
      </c>
      <c r="G322" s="28">
        <v>67</v>
      </c>
      <c r="H322"/>
    </row>
    <row r="323" spans="1:8">
      <c r="A323" s="24" t="s">
        <v>160</v>
      </c>
      <c r="B323" s="28">
        <v>9396</v>
      </c>
      <c r="D323" s="27" t="s">
        <v>29</v>
      </c>
      <c r="F323" s="24" t="s">
        <v>38</v>
      </c>
      <c r="G323" s="28">
        <v>67</v>
      </c>
      <c r="H323"/>
    </row>
    <row r="324" spans="1:8">
      <c r="A324" s="24" t="s">
        <v>161</v>
      </c>
      <c r="B324" s="28">
        <v>4546</v>
      </c>
      <c r="D324" s="27" t="s">
        <v>29</v>
      </c>
      <c r="F324" s="24" t="s">
        <v>39</v>
      </c>
      <c r="G324" s="28">
        <v>78</v>
      </c>
      <c r="H324"/>
    </row>
    <row r="325" spans="1:8">
      <c r="A325" s="24" t="s">
        <v>162</v>
      </c>
      <c r="B325" s="28">
        <v>6099</v>
      </c>
      <c r="D325" s="27" t="s">
        <v>29</v>
      </c>
      <c r="F325" s="24" t="s">
        <v>13</v>
      </c>
      <c r="G325" s="28">
        <v>94</v>
      </c>
      <c r="H325"/>
    </row>
    <row r="326" spans="1:8">
      <c r="A326" s="24" t="s">
        <v>163</v>
      </c>
      <c r="B326" s="28">
        <v>6258</v>
      </c>
      <c r="D326" s="27" t="s">
        <v>29</v>
      </c>
      <c r="F326" s="24" t="s">
        <v>40</v>
      </c>
      <c r="G326" s="28">
        <v>110</v>
      </c>
      <c r="H326"/>
    </row>
    <row r="327" spans="1:8">
      <c r="A327" s="24" t="s">
        <v>164</v>
      </c>
      <c r="B327" s="28">
        <v>8556</v>
      </c>
      <c r="D327" s="27" t="s">
        <v>29</v>
      </c>
      <c r="F327" s="24" t="s">
        <v>41</v>
      </c>
      <c r="G327" s="28">
        <v>128</v>
      </c>
      <c r="H327"/>
    </row>
    <row r="328" spans="1:8">
      <c r="A328" s="24" t="s">
        <v>165</v>
      </c>
      <c r="B328" s="28">
        <v>10960</v>
      </c>
      <c r="D328" s="27" t="s">
        <v>29</v>
      </c>
      <c r="F328" s="24" t="s">
        <v>175</v>
      </c>
      <c r="G328" s="28">
        <v>154</v>
      </c>
      <c r="H328"/>
    </row>
    <row r="329" spans="1:8">
      <c r="A329" s="24" t="s">
        <v>166</v>
      </c>
      <c r="B329" s="28">
        <v>8662</v>
      </c>
      <c r="D329" s="27" t="s">
        <v>29</v>
      </c>
      <c r="F329" s="24" t="s">
        <v>238</v>
      </c>
      <c r="G329" s="28">
        <v>142</v>
      </c>
      <c r="H329"/>
    </row>
    <row r="330" spans="1:8">
      <c r="A330" s="24"/>
      <c r="B330" s="28"/>
      <c r="D330" s="27"/>
      <c r="F330" s="24" t="s">
        <v>239</v>
      </c>
      <c r="G330" s="28">
        <v>106</v>
      </c>
      <c r="H330"/>
    </row>
    <row r="331" spans="1:8">
      <c r="A331" s="86" t="s">
        <v>125</v>
      </c>
      <c r="B331" s="28"/>
      <c r="D331" s="27" t="s">
        <v>29</v>
      </c>
      <c r="F331" s="24" t="s">
        <v>73</v>
      </c>
      <c r="G331" s="30">
        <v>34</v>
      </c>
      <c r="H331"/>
    </row>
    <row r="332" spans="1:8">
      <c r="A332" s="95" t="s">
        <v>267</v>
      </c>
      <c r="B332" s="28">
        <v>12270</v>
      </c>
      <c r="D332" s="27" t="s">
        <v>29</v>
      </c>
      <c r="F332" s="26" t="s">
        <v>74</v>
      </c>
      <c r="G332" s="31">
        <v>36</v>
      </c>
      <c r="H332"/>
    </row>
    <row r="333" spans="1:8">
      <c r="A333" s="24" t="s">
        <v>263</v>
      </c>
      <c r="B333" s="33">
        <v>22751</v>
      </c>
      <c r="D333" s="27" t="s">
        <v>29</v>
      </c>
      <c r="F333" s="26" t="s">
        <v>75</v>
      </c>
      <c r="G333" s="31">
        <v>39</v>
      </c>
      <c r="H333"/>
    </row>
    <row r="334" spans="1:8">
      <c r="A334" s="24" t="s">
        <v>135</v>
      </c>
      <c r="B334" s="28">
        <v>16879</v>
      </c>
      <c r="D334" s="27" t="s">
        <v>29</v>
      </c>
      <c r="F334" s="26" t="s">
        <v>76</v>
      </c>
      <c r="G334" s="31">
        <v>42</v>
      </c>
      <c r="H334"/>
    </row>
    <row r="335" spans="1:8">
      <c r="A335" s="24" t="s">
        <v>264</v>
      </c>
      <c r="B335" s="28">
        <v>15542</v>
      </c>
      <c r="D335" s="27" t="s">
        <v>29</v>
      </c>
      <c r="F335" s="26" t="s">
        <v>77</v>
      </c>
      <c r="G335" s="31">
        <v>44</v>
      </c>
      <c r="H335"/>
    </row>
    <row r="336" spans="1:8">
      <c r="A336" s="24" t="s">
        <v>265</v>
      </c>
      <c r="B336" s="28">
        <v>10803</v>
      </c>
      <c r="D336" s="27" t="s">
        <v>29</v>
      </c>
      <c r="F336" s="26" t="s">
        <v>78</v>
      </c>
      <c r="G336" s="31">
        <v>47</v>
      </c>
      <c r="H336"/>
    </row>
    <row r="337" spans="1:8">
      <c r="A337" s="24"/>
      <c r="B337" s="28"/>
      <c r="C337" s="9"/>
      <c r="D337" s="27" t="s">
        <v>29</v>
      </c>
      <c r="F337" s="26" t="s">
        <v>79</v>
      </c>
      <c r="G337" s="31">
        <v>49</v>
      </c>
      <c r="H337"/>
    </row>
    <row r="338" spans="1:8">
      <c r="A338" s="24"/>
      <c r="B338" s="29"/>
      <c r="C338" s="9"/>
      <c r="D338" s="9"/>
      <c r="F338" s="26" t="s">
        <v>80</v>
      </c>
      <c r="G338" s="31">
        <v>52</v>
      </c>
      <c r="H338"/>
    </row>
    <row r="339" spans="1:8">
      <c r="A339" s="86" t="s">
        <v>126</v>
      </c>
      <c r="B339" s="28"/>
      <c r="C339" s="9"/>
      <c r="D339" s="9"/>
      <c r="F339" s="26" t="s">
        <v>81</v>
      </c>
      <c r="G339" s="31">
        <v>54</v>
      </c>
      <c r="H339"/>
    </row>
    <row r="340" spans="1:8">
      <c r="A340" s="95" t="s">
        <v>140</v>
      </c>
      <c r="B340" s="28">
        <v>15</v>
      </c>
      <c r="C340" s="9"/>
      <c r="D340" s="9" t="s">
        <v>7</v>
      </c>
      <c r="F340" s="26" t="s">
        <v>82</v>
      </c>
      <c r="G340" s="31">
        <v>56</v>
      </c>
      <c r="H340"/>
    </row>
    <row r="341" spans="1:8">
      <c r="A341" s="95" t="s">
        <v>240</v>
      </c>
      <c r="B341" s="28">
        <v>13</v>
      </c>
      <c r="C341" s="9"/>
      <c r="D341" s="9" t="s">
        <v>7</v>
      </c>
      <c r="F341" s="26" t="s">
        <v>83</v>
      </c>
      <c r="G341" s="31">
        <v>59</v>
      </c>
      <c r="H341"/>
    </row>
    <row r="342" spans="1:8">
      <c r="A342" s="95" t="s">
        <v>138</v>
      </c>
      <c r="B342" s="28">
        <v>48</v>
      </c>
      <c r="C342" s="9"/>
      <c r="D342" s="9" t="s">
        <v>7</v>
      </c>
      <c r="F342" s="26" t="s">
        <v>85</v>
      </c>
      <c r="G342" s="31">
        <v>61</v>
      </c>
      <c r="H342"/>
    </row>
    <row r="343" spans="1:8">
      <c r="A343" s="95" t="s">
        <v>273</v>
      </c>
      <c r="B343" s="28">
        <v>150</v>
      </c>
      <c r="C343" s="9"/>
      <c r="D343" s="9" t="s">
        <v>7</v>
      </c>
      <c r="F343" s="26" t="s">
        <v>86</v>
      </c>
      <c r="G343" s="31">
        <v>63</v>
      </c>
      <c r="H343"/>
    </row>
    <row r="344" spans="1:8">
      <c r="A344" s="95" t="s">
        <v>84</v>
      </c>
      <c r="B344" s="28">
        <v>15</v>
      </c>
      <c r="C344" s="9"/>
      <c r="D344" s="9" t="s">
        <v>7</v>
      </c>
      <c r="F344" s="26" t="s">
        <v>87</v>
      </c>
      <c r="G344" s="31">
        <v>65</v>
      </c>
      <c r="H344"/>
    </row>
    <row r="345" spans="1:8">
      <c r="A345" s="95" t="s">
        <v>241</v>
      </c>
      <c r="B345" s="28">
        <v>17</v>
      </c>
      <c r="C345" s="9"/>
      <c r="D345" s="9" t="s">
        <v>7</v>
      </c>
      <c r="F345" s="26" t="s">
        <v>334</v>
      </c>
      <c r="G345" s="31">
        <v>0</v>
      </c>
      <c r="H345"/>
    </row>
    <row r="346" spans="1:8">
      <c r="A346" s="95" t="s">
        <v>242</v>
      </c>
      <c r="B346" s="28">
        <v>40</v>
      </c>
      <c r="C346" s="9"/>
      <c r="D346" s="9" t="s">
        <v>7</v>
      </c>
      <c r="H346"/>
    </row>
    <row r="347" spans="1:8">
      <c r="A347" s="95" t="s">
        <v>132</v>
      </c>
      <c r="B347" s="28">
        <v>22</v>
      </c>
      <c r="C347" s="9"/>
      <c r="D347" s="9" t="s">
        <v>7</v>
      </c>
      <c r="H347"/>
    </row>
    <row r="348" spans="1:8">
      <c r="A348" s="95" t="s">
        <v>344</v>
      </c>
      <c r="B348" s="28">
        <v>259</v>
      </c>
      <c r="C348" s="9"/>
      <c r="D348" s="9" t="s">
        <v>7</v>
      </c>
      <c r="H348"/>
    </row>
    <row r="349" spans="1:8">
      <c r="A349" s="95" t="s">
        <v>342</v>
      </c>
      <c r="B349" s="28">
        <v>9</v>
      </c>
      <c r="C349" s="9"/>
      <c r="D349" s="9" t="s">
        <v>7</v>
      </c>
      <c r="H349"/>
    </row>
    <row r="350" spans="1:8">
      <c r="A350" s="95" t="s">
        <v>343</v>
      </c>
      <c r="B350" s="28">
        <v>14</v>
      </c>
      <c r="C350" s="9"/>
      <c r="D350" s="9" t="s">
        <v>7</v>
      </c>
      <c r="H350"/>
    </row>
    <row r="351" spans="1:8">
      <c r="A351" s="95" t="s">
        <v>88</v>
      </c>
      <c r="B351" s="28">
        <v>38</v>
      </c>
      <c r="C351" s="9"/>
      <c r="D351" s="9" t="s">
        <v>7</v>
      </c>
      <c r="H351"/>
    </row>
    <row r="352" spans="1:8">
      <c r="A352" s="95" t="s">
        <v>243</v>
      </c>
      <c r="B352" s="28">
        <v>13</v>
      </c>
      <c r="C352" s="9"/>
      <c r="D352" s="9" t="s">
        <v>7</v>
      </c>
      <c r="H352"/>
    </row>
    <row r="353" spans="1:8">
      <c r="A353" s="95" t="s">
        <v>244</v>
      </c>
      <c r="B353" s="28">
        <v>4</v>
      </c>
      <c r="C353" s="9"/>
      <c r="D353" s="9" t="s">
        <v>7</v>
      </c>
      <c r="H353"/>
    </row>
    <row r="354" spans="1:8">
      <c r="A354" s="95" t="s">
        <v>245</v>
      </c>
      <c r="B354" s="28">
        <v>5</v>
      </c>
      <c r="C354" s="9"/>
      <c r="D354" s="9" t="s">
        <v>7</v>
      </c>
      <c r="H354"/>
    </row>
    <row r="355" spans="1:8">
      <c r="A355" s="95" t="s">
        <v>246</v>
      </c>
      <c r="B355" s="28">
        <v>296</v>
      </c>
      <c r="C355" s="9"/>
      <c r="D355" s="9" t="s">
        <v>7</v>
      </c>
      <c r="H355"/>
    </row>
    <row r="356" spans="1:8">
      <c r="A356" s="95" t="s">
        <v>89</v>
      </c>
      <c r="B356" s="28">
        <v>77</v>
      </c>
      <c r="C356" s="9"/>
      <c r="D356" s="9" t="s">
        <v>7</v>
      </c>
      <c r="H356"/>
    </row>
    <row r="357" spans="1:8">
      <c r="A357" s="95" t="s">
        <v>247</v>
      </c>
      <c r="B357" s="28">
        <v>30</v>
      </c>
      <c r="C357" s="9"/>
      <c r="D357" s="9" t="s">
        <v>7</v>
      </c>
      <c r="H357"/>
    </row>
    <row r="358" spans="1:8">
      <c r="A358" s="95" t="s">
        <v>248</v>
      </c>
      <c r="B358" s="28">
        <v>3</v>
      </c>
      <c r="C358" s="9"/>
      <c r="D358" s="9" t="s">
        <v>7</v>
      </c>
      <c r="H358"/>
    </row>
    <row r="359" spans="1:8">
      <c r="A359" s="95" t="s">
        <v>249</v>
      </c>
      <c r="B359" s="28">
        <v>3</v>
      </c>
      <c r="C359" s="9"/>
      <c r="D359" s="9" t="s">
        <v>7</v>
      </c>
      <c r="H359"/>
    </row>
    <row r="360" spans="1:8">
      <c r="A360" s="95" t="s">
        <v>250</v>
      </c>
      <c r="B360" s="28">
        <v>2</v>
      </c>
      <c r="C360" s="9"/>
      <c r="D360" s="9" t="s">
        <v>7</v>
      </c>
      <c r="H360"/>
    </row>
    <row r="361" spans="1:8">
      <c r="A361" s="95" t="s">
        <v>251</v>
      </c>
      <c r="B361" s="28">
        <v>5</v>
      </c>
      <c r="C361" s="9"/>
      <c r="D361" s="9" t="s">
        <v>7</v>
      </c>
      <c r="H361"/>
    </row>
    <row r="362" spans="1:8">
      <c r="A362" s="95" t="s">
        <v>252</v>
      </c>
      <c r="B362" s="28">
        <v>288</v>
      </c>
      <c r="C362" s="9"/>
      <c r="D362" s="9" t="s">
        <v>7</v>
      </c>
      <c r="H362"/>
    </row>
    <row r="363" spans="1:8">
      <c r="A363" s="24" t="s">
        <v>253</v>
      </c>
      <c r="B363" s="28">
        <v>12</v>
      </c>
      <c r="D363" s="9" t="s">
        <v>7</v>
      </c>
      <c r="H363"/>
    </row>
    <row r="364" spans="1:8">
      <c r="A364" s="24" t="s">
        <v>254</v>
      </c>
      <c r="B364" s="33">
        <v>136</v>
      </c>
      <c r="D364" s="9" t="s">
        <v>7</v>
      </c>
      <c r="H364"/>
    </row>
    <row r="365" spans="1:8">
      <c r="A365" s="24" t="s">
        <v>329</v>
      </c>
      <c r="B365" s="33">
        <v>79</v>
      </c>
      <c r="D365" s="9" t="s">
        <v>7</v>
      </c>
      <c r="H365"/>
    </row>
    <row r="366" spans="1:8">
      <c r="A366" s="24" t="s">
        <v>272</v>
      </c>
      <c r="B366" s="28">
        <v>937</v>
      </c>
      <c r="D366" s="9" t="s">
        <v>62</v>
      </c>
      <c r="H366"/>
    </row>
    <row r="367" spans="1:8">
      <c r="A367" s="24" t="s">
        <v>266</v>
      </c>
      <c r="B367" s="28">
        <v>937</v>
      </c>
      <c r="D367" s="9" t="s">
        <v>62</v>
      </c>
      <c r="H367"/>
    </row>
    <row r="368" spans="1:8">
      <c r="A368" s="24" t="s">
        <v>255</v>
      </c>
      <c r="B368" s="28">
        <v>8</v>
      </c>
      <c r="D368" s="9" t="s">
        <v>7</v>
      </c>
      <c r="H368"/>
    </row>
    <row r="369" spans="1:8">
      <c r="A369" s="24" t="s">
        <v>256</v>
      </c>
      <c r="B369" s="28">
        <v>19</v>
      </c>
      <c r="D369" s="9" t="s">
        <v>7</v>
      </c>
      <c r="H369"/>
    </row>
    <row r="370" spans="1:8">
      <c r="A370" s="24" t="s">
        <v>90</v>
      </c>
      <c r="B370" s="28">
        <v>81</v>
      </c>
      <c r="D370" s="9" t="s">
        <v>7</v>
      </c>
      <c r="H370"/>
    </row>
    <row r="371" spans="1:8">
      <c r="A371" s="24" t="s">
        <v>139</v>
      </c>
      <c r="B371" s="28">
        <v>73</v>
      </c>
      <c r="D371" s="9" t="s">
        <v>7</v>
      </c>
      <c r="H371"/>
    </row>
    <row r="372" spans="1:8">
      <c r="A372" s="24" t="s">
        <v>170</v>
      </c>
      <c r="B372" s="28">
        <v>102</v>
      </c>
      <c r="C372" s="9"/>
      <c r="D372" s="9" t="s">
        <v>7</v>
      </c>
      <c r="H372"/>
    </row>
    <row r="373" spans="1:8">
      <c r="A373" s="24" t="s">
        <v>257</v>
      </c>
      <c r="B373" s="28">
        <v>13</v>
      </c>
      <c r="C373" s="9"/>
      <c r="D373" s="9" t="s">
        <v>7</v>
      </c>
      <c r="H373"/>
    </row>
    <row r="374" spans="1:8">
      <c r="A374" s="24" t="s">
        <v>258</v>
      </c>
      <c r="B374" s="28">
        <v>149</v>
      </c>
      <c r="C374" s="27"/>
      <c r="D374" s="9" t="s">
        <v>7</v>
      </c>
      <c r="H374"/>
    </row>
    <row r="375" spans="1:8">
      <c r="A375" s="24" t="s">
        <v>136</v>
      </c>
      <c r="B375" s="28">
        <v>371</v>
      </c>
      <c r="C375" s="27"/>
      <c r="D375" s="9" t="s">
        <v>7</v>
      </c>
      <c r="H375"/>
    </row>
    <row r="376" spans="1:8">
      <c r="A376" s="24" t="s">
        <v>137</v>
      </c>
      <c r="B376" s="28">
        <v>25</v>
      </c>
      <c r="C376" s="27"/>
      <c r="D376" s="9" t="s">
        <v>7</v>
      </c>
      <c r="H376"/>
    </row>
    <row r="377" spans="1:8">
      <c r="A377" s="24" t="s">
        <v>259</v>
      </c>
      <c r="B377" s="28">
        <v>88</v>
      </c>
      <c r="C377" s="27"/>
      <c r="D377" s="9" t="s">
        <v>7</v>
      </c>
      <c r="H377"/>
    </row>
    <row r="378" spans="1:8">
      <c r="A378" s="24" t="s">
        <v>260</v>
      </c>
      <c r="B378" s="28">
        <v>80</v>
      </c>
      <c r="C378" s="27"/>
      <c r="D378" s="9" t="s">
        <v>7</v>
      </c>
      <c r="H378"/>
    </row>
    <row r="379" spans="1:8">
      <c r="A379" s="24" t="s">
        <v>261</v>
      </c>
      <c r="B379" s="28">
        <v>80</v>
      </c>
      <c r="C379" s="27"/>
      <c r="D379" s="9" t="s">
        <v>7</v>
      </c>
      <c r="H379"/>
    </row>
    <row r="380" spans="1:8">
      <c r="A380" s="24" t="s">
        <v>262</v>
      </c>
      <c r="B380" s="28">
        <v>58</v>
      </c>
      <c r="C380" s="27"/>
      <c r="D380" s="9" t="s">
        <v>7</v>
      </c>
      <c r="H380"/>
    </row>
    <row r="381" spans="1:8">
      <c r="A381" s="24"/>
      <c r="B381" s="28"/>
      <c r="C381" s="27"/>
      <c r="D381" s="9"/>
      <c r="E381"/>
      <c r="H381"/>
    </row>
    <row r="382" spans="1:8">
      <c r="A382" s="401" t="s">
        <v>127</v>
      </c>
      <c r="B382" s="28"/>
      <c r="C382" s="27"/>
      <c r="D382" s="27"/>
      <c r="E382"/>
      <c r="H382"/>
    </row>
    <row r="383" spans="1:8">
      <c r="A383" s="390" t="s">
        <v>276</v>
      </c>
      <c r="B383" s="391">
        <v>0.17399999999999999</v>
      </c>
      <c r="C383" s="402"/>
      <c r="D383" s="393" t="s">
        <v>31</v>
      </c>
      <c r="E383"/>
      <c r="H383"/>
    </row>
    <row r="384" spans="1:8">
      <c r="A384" s="394" t="s">
        <v>277</v>
      </c>
      <c r="B384" s="403"/>
      <c r="C384" s="400">
        <v>8.3699999999999992</v>
      </c>
      <c r="D384" s="397" t="s">
        <v>49</v>
      </c>
      <c r="E384"/>
      <c r="H384"/>
    </row>
    <row r="385" spans="1:10">
      <c r="A385" s="390" t="s">
        <v>278</v>
      </c>
      <c r="B385" s="391">
        <v>0.13100000000000001</v>
      </c>
      <c r="C385" s="399"/>
      <c r="D385" s="393" t="s">
        <v>31</v>
      </c>
      <c r="E385"/>
      <c r="F385"/>
      <c r="G385"/>
      <c r="H385"/>
    </row>
    <row r="386" spans="1:10">
      <c r="A386" s="394" t="s">
        <v>279</v>
      </c>
      <c r="B386" s="395"/>
      <c r="C386" s="400">
        <v>7.06</v>
      </c>
      <c r="D386" s="397" t="s">
        <v>49</v>
      </c>
      <c r="E386"/>
      <c r="F386"/>
      <c r="G386"/>
      <c r="H386"/>
    </row>
    <row r="387" spans="1:10">
      <c r="A387" s="390" t="s">
        <v>280</v>
      </c>
      <c r="B387" s="391">
        <v>0.123</v>
      </c>
      <c r="C387" s="399"/>
      <c r="D387" s="393" t="s">
        <v>31</v>
      </c>
      <c r="E387"/>
      <c r="F387"/>
      <c r="G387"/>
      <c r="H387"/>
    </row>
    <row r="388" spans="1:10">
      <c r="A388" s="394" t="s">
        <v>281</v>
      </c>
      <c r="B388" s="395"/>
      <c r="C388" s="400">
        <v>6.17</v>
      </c>
      <c r="D388" s="397" t="s">
        <v>49</v>
      </c>
      <c r="E388"/>
      <c r="F388"/>
      <c r="G388"/>
      <c r="H388"/>
    </row>
    <row r="389" spans="1:10">
      <c r="A389" s="390" t="s">
        <v>282</v>
      </c>
      <c r="B389" s="391">
        <v>0.27500000000000002</v>
      </c>
      <c r="C389" s="399"/>
      <c r="D389" s="393" t="s">
        <v>31</v>
      </c>
      <c r="E389"/>
      <c r="F389"/>
      <c r="G389"/>
      <c r="H389"/>
    </row>
    <row r="390" spans="1:10">
      <c r="A390" s="394" t="s">
        <v>283</v>
      </c>
      <c r="B390" s="395"/>
      <c r="C390" s="400">
        <v>8.9700000000000006</v>
      </c>
      <c r="D390" s="397" t="s">
        <v>49</v>
      </c>
      <c r="E390"/>
      <c r="F390"/>
      <c r="G390"/>
      <c r="H390"/>
    </row>
    <row r="391" spans="1:10">
      <c r="A391" s="390" t="s">
        <v>301</v>
      </c>
      <c r="B391" s="391">
        <v>0.21099999999999999</v>
      </c>
      <c r="C391" s="398"/>
      <c r="D391" s="393" t="s">
        <v>31</v>
      </c>
      <c r="E391"/>
      <c r="F391"/>
      <c r="G391"/>
      <c r="H391"/>
    </row>
    <row r="392" spans="1:10">
      <c r="A392" s="394" t="s">
        <v>302</v>
      </c>
      <c r="B392" s="395"/>
      <c r="C392" s="396">
        <v>10.27</v>
      </c>
      <c r="D392" s="397" t="s">
        <v>49</v>
      </c>
      <c r="E392"/>
      <c r="F392"/>
      <c r="G392"/>
      <c r="H392"/>
    </row>
    <row r="393" spans="1:10">
      <c r="A393" s="390" t="s">
        <v>307</v>
      </c>
      <c r="B393" s="391">
        <v>0.20699999999999999</v>
      </c>
      <c r="C393" s="392"/>
      <c r="D393" s="393" t="s">
        <v>31</v>
      </c>
      <c r="E393"/>
      <c r="F393"/>
      <c r="G393"/>
      <c r="H393"/>
    </row>
    <row r="394" spans="1:10">
      <c r="A394" s="394" t="s">
        <v>308</v>
      </c>
      <c r="B394" s="395"/>
      <c r="C394" s="396">
        <v>8.6300000000000008</v>
      </c>
      <c r="D394" s="397" t="s">
        <v>49</v>
      </c>
      <c r="E394"/>
      <c r="F394"/>
      <c r="G394"/>
      <c r="H394"/>
      <c r="J394" s="413"/>
    </row>
    <row r="395" spans="1:10">
      <c r="A395" s="390" t="s">
        <v>303</v>
      </c>
      <c r="B395" s="404">
        <v>0.16300000000000001</v>
      </c>
      <c r="C395" s="392"/>
      <c r="D395" s="393" t="s">
        <v>31</v>
      </c>
      <c r="E395"/>
      <c r="F395"/>
      <c r="G395"/>
      <c r="H395"/>
      <c r="J395" s="413"/>
    </row>
    <row r="396" spans="1:10">
      <c r="A396" s="394" t="s">
        <v>304</v>
      </c>
      <c r="B396" s="405"/>
      <c r="C396" s="396">
        <v>8.1300000000000008</v>
      </c>
      <c r="D396" s="397" t="s">
        <v>49</v>
      </c>
      <c r="E396"/>
      <c r="F396"/>
      <c r="G396"/>
      <c r="H396"/>
      <c r="J396" s="413"/>
    </row>
    <row r="397" spans="1:10">
      <c r="A397" s="390" t="s">
        <v>287</v>
      </c>
      <c r="B397" s="404">
        <v>0.31</v>
      </c>
      <c r="C397" s="392"/>
      <c r="D397" s="393" t="s">
        <v>31</v>
      </c>
      <c r="E397"/>
      <c r="F397"/>
      <c r="G397"/>
      <c r="H397"/>
      <c r="J397" s="413"/>
    </row>
    <row r="398" spans="1:10">
      <c r="A398" s="394" t="s">
        <v>288</v>
      </c>
      <c r="B398" s="405"/>
      <c r="C398" s="396">
        <v>9.1999999999999993</v>
      </c>
      <c r="D398" s="397" t="s">
        <v>49</v>
      </c>
      <c r="E398"/>
      <c r="F398"/>
      <c r="G398"/>
      <c r="H398"/>
      <c r="J398" s="413"/>
    </row>
    <row r="399" spans="1:10">
      <c r="A399" s="390" t="s">
        <v>305</v>
      </c>
      <c r="B399" s="404">
        <v>0.26500000000000001</v>
      </c>
      <c r="C399" s="392"/>
      <c r="D399" s="393" t="s">
        <v>31</v>
      </c>
      <c r="E399"/>
      <c r="F399"/>
      <c r="G399"/>
      <c r="H399"/>
      <c r="J399" s="413"/>
    </row>
    <row r="400" spans="1:10">
      <c r="A400" s="394" t="s">
        <v>306</v>
      </c>
      <c r="B400" s="405"/>
      <c r="C400" s="396">
        <v>6.83</v>
      </c>
      <c r="D400" s="397" t="s">
        <v>49</v>
      </c>
      <c r="E400"/>
      <c r="F400"/>
      <c r="G400"/>
      <c r="H400"/>
    </row>
    <row r="401" spans="1:8">
      <c r="A401" s="390" t="s">
        <v>309</v>
      </c>
      <c r="B401" s="404">
        <v>0.249</v>
      </c>
      <c r="C401" s="392"/>
      <c r="D401" s="393" t="s">
        <v>31</v>
      </c>
      <c r="E401"/>
      <c r="F401"/>
      <c r="G401"/>
      <c r="H401"/>
    </row>
    <row r="402" spans="1:8">
      <c r="A402" s="406" t="s">
        <v>310</v>
      </c>
      <c r="B402" s="407"/>
      <c r="C402" s="408">
        <v>8.43</v>
      </c>
      <c r="D402" s="397" t="s">
        <v>49</v>
      </c>
      <c r="E402"/>
      <c r="F402"/>
      <c r="G402"/>
      <c r="H402"/>
    </row>
    <row r="403" spans="1:8">
      <c r="A403" s="390" t="s">
        <v>297</v>
      </c>
      <c r="B403" s="391">
        <v>0.26400000000000001</v>
      </c>
      <c r="C403" s="392"/>
      <c r="D403" s="393" t="s">
        <v>31</v>
      </c>
      <c r="E403"/>
      <c r="F403"/>
      <c r="G403"/>
      <c r="H403"/>
    </row>
    <row r="404" spans="1:8">
      <c r="A404" s="394" t="s">
        <v>298</v>
      </c>
      <c r="B404" s="395"/>
      <c r="C404" s="396">
        <v>6.33</v>
      </c>
      <c r="D404" s="397" t="s">
        <v>49</v>
      </c>
      <c r="E404"/>
      <c r="F404"/>
      <c r="G404"/>
      <c r="H404"/>
    </row>
    <row r="405" spans="1:8">
      <c r="A405" s="409" t="s">
        <v>299</v>
      </c>
      <c r="B405" s="410">
        <v>0.3</v>
      </c>
      <c r="C405" s="411"/>
      <c r="D405" s="393" t="s">
        <v>31</v>
      </c>
      <c r="E405"/>
      <c r="F405"/>
      <c r="G405"/>
      <c r="H405"/>
    </row>
    <row r="406" spans="1:8">
      <c r="A406" s="406" t="s">
        <v>300</v>
      </c>
      <c r="B406" s="407"/>
      <c r="C406" s="408">
        <v>7.6</v>
      </c>
      <c r="D406" s="397" t="s">
        <v>49</v>
      </c>
      <c r="E406"/>
      <c r="F406"/>
      <c r="G406"/>
      <c r="H406"/>
    </row>
    <row r="407" spans="1:8">
      <c r="A407" s="409" t="s">
        <v>295</v>
      </c>
      <c r="B407" s="410">
        <v>0.252</v>
      </c>
      <c r="C407" s="411"/>
      <c r="D407" s="393" t="s">
        <v>31</v>
      </c>
      <c r="E407"/>
      <c r="F407"/>
      <c r="G407"/>
      <c r="H407"/>
    </row>
    <row r="408" spans="1:8">
      <c r="A408" s="406" t="s">
        <v>296</v>
      </c>
      <c r="B408" s="407"/>
      <c r="C408" s="408">
        <v>5.37</v>
      </c>
      <c r="D408" s="397" t="s">
        <v>49</v>
      </c>
      <c r="E408"/>
      <c r="F408"/>
      <c r="G408"/>
      <c r="H408"/>
    </row>
    <row r="409" spans="1:8">
      <c r="A409" s="409" t="s">
        <v>294</v>
      </c>
      <c r="B409" s="410">
        <v>0.248</v>
      </c>
      <c r="C409" s="411"/>
      <c r="D409" s="393" t="s">
        <v>31</v>
      </c>
      <c r="E409"/>
      <c r="F409"/>
      <c r="G409"/>
      <c r="H409"/>
    </row>
    <row r="410" spans="1:8">
      <c r="A410" s="406" t="s">
        <v>293</v>
      </c>
      <c r="B410" s="407"/>
      <c r="C410" s="408">
        <v>5.57</v>
      </c>
      <c r="D410" s="412" t="s">
        <v>49</v>
      </c>
      <c r="E410"/>
      <c r="F410"/>
      <c r="G410"/>
    </row>
    <row r="411" spans="1:8">
      <c r="A411" s="409" t="s">
        <v>289</v>
      </c>
      <c r="B411" s="410">
        <v>0.33600000000000002</v>
      </c>
      <c r="C411" s="411"/>
      <c r="D411" s="393" t="s">
        <v>31</v>
      </c>
      <c r="E411"/>
      <c r="F411"/>
      <c r="G411"/>
    </row>
    <row r="412" spans="1:8">
      <c r="A412" s="406" t="s">
        <v>290</v>
      </c>
      <c r="B412" s="407"/>
      <c r="C412" s="408">
        <v>7.47</v>
      </c>
      <c r="D412" s="397" t="s">
        <v>49</v>
      </c>
      <c r="E412"/>
      <c r="F412"/>
      <c r="G412"/>
    </row>
    <row r="413" spans="1:8">
      <c r="A413" s="409" t="s">
        <v>291</v>
      </c>
      <c r="B413" s="410">
        <v>0.32</v>
      </c>
      <c r="C413" s="411"/>
      <c r="D413" s="393" t="s">
        <v>31</v>
      </c>
      <c r="E413"/>
      <c r="F413"/>
      <c r="G413"/>
    </row>
    <row r="414" spans="1:8">
      <c r="A414" s="406" t="s">
        <v>292</v>
      </c>
      <c r="B414" s="407"/>
      <c r="C414" s="408">
        <v>7.73</v>
      </c>
      <c r="D414" s="412" t="s">
        <v>49</v>
      </c>
      <c r="E414"/>
      <c r="F414"/>
      <c r="G414"/>
    </row>
    <row r="415" spans="1:8">
      <c r="A415"/>
      <c r="B415"/>
      <c r="C415"/>
      <c r="D415" s="34"/>
      <c r="E415"/>
      <c r="F415"/>
      <c r="G415"/>
    </row>
  </sheetData>
  <mergeCells count="3">
    <mergeCell ref="F1:G1"/>
    <mergeCell ref="G4:I4"/>
    <mergeCell ref="D4:F4"/>
  </mergeCells>
  <phoneticPr fontId="7" type="noConversion"/>
  <dataValidations xWindow="468" yWindow="220" count="7">
    <dataValidation type="list" allowBlank="1" showInputMessage="1" showErrorMessage="1" prompt="click on arrow for a drop down list" sqref="A61:A65">
      <formula1>$A$332:$A$336</formula1>
    </dataValidation>
    <dataValidation type="list" allowBlank="1" showInputMessage="1" showErrorMessage="1" prompt="Click on arrow for a drop down list" sqref="E8:E25">
      <formula1>$F$291:$F$345</formula1>
    </dataValidation>
    <dataValidation type="list" allowBlank="1" showInputMessage="1" showErrorMessage="1" prompt="click on arrow for a drop down list" sqref="A51:A55">
      <formula1>$A$308:$A$329</formula1>
    </dataValidation>
    <dataValidation type="list" allowBlank="1" showInputMessage="1" showErrorMessage="1" prompt="click on arrow for a drop down list" sqref="A41:A45">
      <formula1>$A$291:$A$307</formula1>
    </dataValidation>
    <dataValidation type="list" allowBlank="1" showInputMessage="1" showErrorMessage="1" sqref="A71:A75">
      <formula1>$A$340:$A$380</formula1>
    </dataValidation>
    <dataValidation type="list" allowBlank="1" showInputMessage="1" showErrorMessage="1" sqref="A88:A93">
      <formula1>$A$383:$A$414</formula1>
    </dataValidation>
    <dataValidation type="list" allowBlank="1" showInputMessage="1" showErrorMessage="1" prompt="Click on arrow for a drop down list" sqref="E31:E36">
      <formula1>$F$292:$F$345</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4"/>
  <sheetViews>
    <sheetView showGridLines="0" workbookViewId="0">
      <selection activeCell="G24" sqref="G2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28515625" customWidth="1"/>
  </cols>
  <sheetData>
    <row r="1" spans="1:16" s="1" customFormat="1" ht="22.5" customHeight="1" thickBot="1">
      <c r="A1" s="363" t="s">
        <v>3</v>
      </c>
      <c r="B1" s="364" t="str">
        <f>'Daily Summary'!L2</f>
        <v>S19001</v>
      </c>
      <c r="C1" s="365"/>
      <c r="D1" s="366"/>
      <c r="E1" s="367" t="s">
        <v>51</v>
      </c>
      <c r="F1" s="456" t="str">
        <f>'Daily Summary'!A1</f>
        <v>T/S Kevin McCormack</v>
      </c>
      <c r="G1" s="456"/>
      <c r="H1" s="368"/>
      <c r="I1" s="369"/>
      <c r="J1" s="11"/>
      <c r="K1" s="5"/>
      <c r="L1" s="5"/>
      <c r="M1" s="5"/>
      <c r="N1" s="5"/>
      <c r="O1" s="5"/>
      <c r="P1" s="5"/>
    </row>
    <row r="2" spans="1:16" s="1" customFormat="1" ht="12.75"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'day1'!B4+1</f>
        <v>43436</v>
      </c>
      <c r="C4" s="14"/>
      <c r="D4" s="459" t="s">
        <v>286</v>
      </c>
      <c r="E4" s="459"/>
      <c r="F4" s="459"/>
      <c r="G4" s="457"/>
      <c r="H4" s="457"/>
      <c r="I4" s="458"/>
    </row>
    <row r="5" spans="1:16" ht="13.5" thickBot="1">
      <c r="A5" s="375"/>
      <c r="B5" s="372"/>
      <c r="C5" s="376"/>
      <c r="D5" s="371"/>
      <c r="E5" s="372"/>
      <c r="F5" s="372"/>
      <c r="G5" s="377"/>
      <c r="H5" s="371"/>
      <c r="I5" s="378"/>
    </row>
    <row r="6" spans="1:16" s="24" customFormat="1" ht="10.5">
      <c r="A6" s="101"/>
      <c r="B6" s="272" t="s">
        <v>335</v>
      </c>
      <c r="C6" s="272" t="s">
        <v>237</v>
      </c>
      <c r="D6" s="102"/>
      <c r="E6" s="272" t="s">
        <v>4</v>
      </c>
      <c r="F6" s="102"/>
      <c r="G6" s="272" t="s">
        <v>2</v>
      </c>
      <c r="H6" s="272" t="s">
        <v>5</v>
      </c>
      <c r="I6" s="103"/>
    </row>
    <row r="7" spans="1:16" s="24" customFormat="1" ht="11.25" thickBot="1">
      <c r="A7" s="104" t="s">
        <v>53</v>
      </c>
      <c r="B7" s="105" t="s">
        <v>336</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39</v>
      </c>
      <c r="F25" s="88" t="s">
        <v>169</v>
      </c>
      <c r="G25" s="120">
        <v>0</v>
      </c>
      <c r="H25" s="121">
        <f>INDEX(rate!$F$4:$G$58,MATCH(E25,rate!$F$4:$F$58,0),2)</f>
        <v>78</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335</v>
      </c>
      <c r="C29" s="272"/>
      <c r="D29" s="102"/>
      <c r="E29" s="272" t="s">
        <v>4</v>
      </c>
      <c r="F29" s="102"/>
      <c r="G29" s="272" t="s">
        <v>2</v>
      </c>
      <c r="H29" s="272" t="s">
        <v>5</v>
      </c>
      <c r="I29" s="103"/>
    </row>
    <row r="30" spans="1:10" s="24" customFormat="1" ht="11.25" customHeight="1" thickBot="1">
      <c r="A30" s="104" t="s">
        <v>339</v>
      </c>
      <c r="B30" s="105" t="s">
        <v>336</v>
      </c>
      <c r="C30" s="105"/>
      <c r="D30" s="105" t="s">
        <v>10</v>
      </c>
      <c r="E30" s="105" t="s">
        <v>1</v>
      </c>
      <c r="F30" s="105" t="s">
        <v>6</v>
      </c>
      <c r="G30" s="105" t="s">
        <v>7</v>
      </c>
      <c r="H30" s="105" t="s">
        <v>8</v>
      </c>
      <c r="I30" s="106" t="s">
        <v>9</v>
      </c>
      <c r="J30" s="107"/>
    </row>
    <row r="31" spans="1:10" s="24" customFormat="1" ht="11.25" customHeight="1">
      <c r="A31" s="108" t="s">
        <v>167</v>
      </c>
      <c r="B31" s="429"/>
      <c r="C31" s="109" t="s">
        <v>338</v>
      </c>
      <c r="D31" s="110" t="s">
        <v>168</v>
      </c>
      <c r="E31" s="111" t="s">
        <v>39</v>
      </c>
      <c r="F31" s="112" t="s">
        <v>169</v>
      </c>
      <c r="G31" s="113">
        <v>0</v>
      </c>
      <c r="H31" s="114">
        <f>INDEX(rate!$F$4:$G$57,MATCH(E31,rate!$F$4:$F$57,0),2)</f>
        <v>78</v>
      </c>
      <c r="I31" s="115">
        <f t="shared" ref="I31:I35" si="1">(G31*H31)</f>
        <v>0</v>
      </c>
      <c r="J31" s="116"/>
    </row>
    <row r="32" spans="1:10" s="24" customFormat="1" ht="11.25" customHeight="1">
      <c r="A32" s="117" t="s">
        <v>167</v>
      </c>
      <c r="B32" s="430"/>
      <c r="C32" s="123" t="s">
        <v>338</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338</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338</v>
      </c>
      <c r="D34" s="118" t="s">
        <v>168</v>
      </c>
      <c r="E34" s="119" t="s">
        <v>39</v>
      </c>
      <c r="F34" s="88" t="s">
        <v>169</v>
      </c>
      <c r="G34" s="120">
        <v>0</v>
      </c>
      <c r="H34" s="121">
        <f>INDEX(rate!$F$4:$G$57,MATCH(E34,rate!$F$4:$F$57,0),2)</f>
        <v>78</v>
      </c>
      <c r="I34" s="122">
        <f t="shared" si="1"/>
        <v>0</v>
      </c>
    </row>
    <row r="35" spans="1:9" s="24" customFormat="1" ht="11.25" customHeight="1">
      <c r="A35" s="117" t="s">
        <v>167</v>
      </c>
      <c r="B35" s="430"/>
      <c r="C35" s="123" t="s">
        <v>338</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337</v>
      </c>
      <c r="D37" s="130"/>
      <c r="E37" s="131"/>
      <c r="F37" s="130"/>
      <c r="G37" s="131"/>
      <c r="H37" s="132"/>
      <c r="I37" s="133">
        <f>SUM(I31:I35)</f>
        <v>0</v>
      </c>
    </row>
    <row r="38" spans="1:9" ht="13.5" thickBot="1">
      <c r="A38" s="382"/>
      <c r="B38" s="6"/>
      <c r="C38" s="10"/>
      <c r="D38" s="11"/>
      <c r="E38" s="12"/>
      <c r="F38" s="11"/>
      <c r="G38" s="12"/>
      <c r="H38" s="372"/>
      <c r="I38" s="373"/>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311</v>
      </c>
      <c r="B41" s="142"/>
      <c r="C41" s="143"/>
      <c r="D41" s="121" t="str">
        <f>INDEX(rate!$A$4:$D$20,MATCH(A41,rate!$A$4:$A$20,0),4)</f>
        <v>HOURS</v>
      </c>
      <c r="E41" s="144">
        <v>0</v>
      </c>
      <c r="F41" s="145">
        <f>INDEX(rate!$A$4:$D$20,MATCH(A41,rate!$A$4:$A$20,0),2)</f>
        <v>5372</v>
      </c>
      <c r="G41" s="146">
        <f>E41*F41</f>
        <v>0</v>
      </c>
      <c r="H41" s="251"/>
      <c r="I41" s="380"/>
    </row>
    <row r="42" spans="1:9" s="24" customFormat="1" ht="10.5">
      <c r="A42" s="141" t="s">
        <v>312</v>
      </c>
      <c r="B42" s="142"/>
      <c r="C42" s="143"/>
      <c r="D42" s="121" t="str">
        <f>INDEX(rate!$A$4:$D$20,MATCH(A42,rate!$A$4:$A$20,0),4)</f>
        <v>HOURS</v>
      </c>
      <c r="E42" s="144">
        <v>0</v>
      </c>
      <c r="F42" s="145">
        <f>INDEX(rate!$A$4:$D$20,MATCH(A42,rate!$A$4:$A$20,0),2)</f>
        <v>3038</v>
      </c>
      <c r="G42" s="146">
        <f>E42*F42</f>
        <v>0</v>
      </c>
      <c r="H42" s="252"/>
      <c r="I42" s="380"/>
    </row>
    <row r="43" spans="1:9" s="24" customFormat="1" ht="10.5">
      <c r="A43" s="141" t="s">
        <v>314</v>
      </c>
      <c r="B43" s="142"/>
      <c r="C43" s="143"/>
      <c r="D43" s="121" t="str">
        <f>INDEX(rate!$A$4:$D$20,MATCH(A43,rate!$A$4:$A$20,0),4)</f>
        <v>HOURS</v>
      </c>
      <c r="E43" s="144">
        <v>0</v>
      </c>
      <c r="F43" s="145">
        <f>INDEX(rate!$A$4:$D$20,MATCH(A43,rate!$A$4:$A$20,0),2)</f>
        <v>3662</v>
      </c>
      <c r="G43" s="146">
        <f>E43*F43</f>
        <v>0</v>
      </c>
      <c r="H43" s="252"/>
      <c r="I43" s="380"/>
    </row>
    <row r="44" spans="1:9" s="24" customFormat="1" ht="10.5">
      <c r="A44" s="141" t="s">
        <v>316</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315</v>
      </c>
      <c r="B45" s="150"/>
      <c r="C45" s="151"/>
      <c r="D45" s="121" t="str">
        <f>INDEX(rate!$A$4:$D$20,MATCH(A45,rate!$A$4:$A$20,0),4)</f>
        <v>HOURS</v>
      </c>
      <c r="E45" s="152">
        <v>0</v>
      </c>
      <c r="F45" s="145">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269</v>
      </c>
      <c r="B51" s="163"/>
      <c r="C51" s="164"/>
      <c r="D51" s="114" t="str">
        <f>INDEX(rate!$A$21:$D$42,MATCH(A51,rate!$A$21:$A$42,0),4)</f>
        <v>HOURS</v>
      </c>
      <c r="E51" s="165">
        <v>0</v>
      </c>
      <c r="F51" s="166">
        <f>INDEX(rate!$A$21:$D$42,MATCH(A51,rate!$A$21:$A$42,0),2)</f>
        <v>20423</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268</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432" t="s">
        <v>55</v>
      </c>
      <c r="B60" s="433" t="s">
        <v>197</v>
      </c>
      <c r="C60" s="434" t="s">
        <v>18</v>
      </c>
      <c r="D60" s="434" t="s">
        <v>7</v>
      </c>
      <c r="E60" s="434" t="s">
        <v>8</v>
      </c>
      <c r="F60" s="435" t="s">
        <v>2</v>
      </c>
      <c r="G60" s="436" t="s">
        <v>195</v>
      </c>
      <c r="H60" s="173"/>
      <c r="I60" s="380"/>
    </row>
    <row r="61" spans="1:9" s="24" customFormat="1" ht="10.5">
      <c r="A61" s="162" t="s">
        <v>135</v>
      </c>
      <c r="B61" s="163"/>
      <c r="C61" s="114" t="str">
        <f>INDEX(rate!$A$45:$D$49,MATCH(A61,rate!$A$45:$A$49,0),4)</f>
        <v>HOURS</v>
      </c>
      <c r="D61" s="165">
        <v>0</v>
      </c>
      <c r="E61" s="114">
        <f>INDEX(rate!$A$45:$D$49,MATCH(A61,rate!$A$45:$A$49,0),2)</f>
        <v>16879</v>
      </c>
      <c r="F61" s="440">
        <f>D61*E61</f>
        <v>0</v>
      </c>
      <c r="G61" s="441"/>
      <c r="H61" s="157"/>
      <c r="I61" s="380"/>
    </row>
    <row r="62" spans="1:9" s="24" customFormat="1" ht="10.5">
      <c r="A62" s="141" t="s">
        <v>264</v>
      </c>
      <c r="B62" s="142"/>
      <c r="C62" s="437" t="str">
        <f>INDEX(rate!$A$45:$D$49,MATCH(A62,rate!$A$45:$A$49,0),4)</f>
        <v>HOURS</v>
      </c>
      <c r="D62" s="438">
        <v>0</v>
      </c>
      <c r="E62" s="437">
        <f>INDEX(rate!$A$45:$D$49,MATCH(A62,rate!$A$45:$A$49,0),2)</f>
        <v>15542</v>
      </c>
      <c r="F62" s="439">
        <f>D62*E62</f>
        <v>0</v>
      </c>
      <c r="G62" s="442"/>
      <c r="H62" s="157"/>
      <c r="I62" s="380"/>
    </row>
    <row r="63" spans="1:9" s="24" customFormat="1" ht="10.5">
      <c r="A63" s="141" t="s">
        <v>265</v>
      </c>
      <c r="B63" s="142"/>
      <c r="C63" s="437" t="str">
        <f>INDEX(rate!$A$45:$D$49,MATCH(A63,rate!$A$45:$A$49,0),4)</f>
        <v>HOURS</v>
      </c>
      <c r="D63" s="438">
        <v>0</v>
      </c>
      <c r="E63" s="437">
        <f>INDEX(rate!$A$45:$D$49,MATCH(A63,rate!$A$45:$A$49,0),2)</f>
        <v>10803</v>
      </c>
      <c r="F63" s="439">
        <f>D63*E63</f>
        <v>0</v>
      </c>
      <c r="G63" s="442"/>
      <c r="H63" s="157"/>
      <c r="I63" s="380"/>
    </row>
    <row r="64" spans="1:9" s="24" customFormat="1" ht="10.5">
      <c r="A64" s="141" t="s">
        <v>135</v>
      </c>
      <c r="B64" s="142"/>
      <c r="C64" s="437" t="str">
        <f>INDEX(rate!$A$45:$D$49,MATCH(A64,rate!$A$45:$A$49,0),4)</f>
        <v>HOURS</v>
      </c>
      <c r="D64" s="438">
        <v>0</v>
      </c>
      <c r="E64" s="437">
        <f>INDEX(rate!$A$45:$D$49,MATCH(A64,rate!$A$45:$A$49,0),2)</f>
        <v>16879</v>
      </c>
      <c r="F64" s="439">
        <f>D64*E64</f>
        <v>0</v>
      </c>
      <c r="G64" s="442"/>
      <c r="H64" s="157"/>
      <c r="I64" s="380"/>
    </row>
    <row r="65" spans="1:9" s="24" customFormat="1" ht="11.25" thickBot="1">
      <c r="A65" s="149" t="s">
        <v>267</v>
      </c>
      <c r="B65" s="203"/>
      <c r="C65" s="124" t="str">
        <f>INDEX(rate!$A$45:$D$49,MATCH(A65,rate!$A$45:$A$49,0),4)</f>
        <v>HOURS</v>
      </c>
      <c r="D65" s="152">
        <v>0</v>
      </c>
      <c r="E65" s="124">
        <f>INDEX(rate!$A$45:$D$49,MATCH(A65,rate!$A$45:$A$49,0),2)</f>
        <v>12270</v>
      </c>
      <c r="F65" s="443">
        <f>D65*E65</f>
        <v>0</v>
      </c>
      <c r="G65" s="444"/>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273</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266</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255</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272</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227</v>
      </c>
      <c r="B79" s="194"/>
      <c r="C79" s="195" t="s">
        <v>228</v>
      </c>
      <c r="D79" s="196"/>
      <c r="E79" s="194"/>
      <c r="F79" s="222" t="s">
        <v>229</v>
      </c>
      <c r="G79" s="271" t="s">
        <v>230</v>
      </c>
      <c r="H79" s="207"/>
      <c r="I79" s="380"/>
    </row>
    <row r="80" spans="1:9" s="24" customFormat="1" ht="10.5">
      <c r="A80" s="198" t="s">
        <v>231</v>
      </c>
      <c r="B80" s="199"/>
      <c r="C80" s="200"/>
      <c r="D80" s="201"/>
      <c r="E80" s="199"/>
      <c r="F80" s="263"/>
      <c r="G80" s="202">
        <v>0</v>
      </c>
      <c r="H80" s="207"/>
      <c r="I80" s="380"/>
    </row>
    <row r="81" spans="1:9" s="24" customFormat="1" ht="10.5">
      <c r="A81" s="198" t="s">
        <v>231</v>
      </c>
      <c r="B81" s="199"/>
      <c r="C81" s="200"/>
      <c r="D81" s="201"/>
      <c r="E81" s="199"/>
      <c r="F81" s="255"/>
      <c r="G81" s="202">
        <v>0</v>
      </c>
      <c r="H81" s="207"/>
      <c r="I81" s="380"/>
    </row>
    <row r="82" spans="1:9" s="24" customFormat="1" ht="10.5">
      <c r="A82" s="198" t="s">
        <v>231</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232</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292</v>
      </c>
      <c r="B88" s="184"/>
      <c r="C88" s="185" t="str">
        <f>INDEX(rate!$A$96:$D$127,MATCH(A88,rate!$A$96:$A$127,0),4)</f>
        <v>DAYS</v>
      </c>
      <c r="D88" s="186">
        <v>0</v>
      </c>
      <c r="E88" s="121"/>
      <c r="F88" s="185">
        <f>INDEX(rate!$A$96:$D$127,MATCH(A88,rate!$A$96:$A$127,0),3)</f>
        <v>7.73</v>
      </c>
      <c r="G88" s="187"/>
      <c r="H88" s="169">
        <f>D88*F88</f>
        <v>0</v>
      </c>
      <c r="I88" s="380"/>
    </row>
    <row r="89" spans="1:9" s="24" customFormat="1" ht="10.5">
      <c r="A89" s="141" t="s">
        <v>291</v>
      </c>
      <c r="B89" s="188"/>
      <c r="C89" s="185" t="str">
        <f>INDEX(rate!$A$96:$D$127,MATCH(A89,rate!$A$96:$A$127,0),4)</f>
        <v>MILES</v>
      </c>
      <c r="D89" s="189"/>
      <c r="E89" s="283">
        <f>INDEX(rate!$A$96:$D$127,MATCH(A89,rate!$A$96:$A$127,0),2)</f>
        <v>0.32</v>
      </c>
      <c r="F89" s="121"/>
      <c r="G89" s="144">
        <v>0</v>
      </c>
      <c r="H89" s="169">
        <f>E89*G89</f>
        <v>0</v>
      </c>
      <c r="I89" s="380"/>
    </row>
    <row r="90" spans="1:9" s="24" customFormat="1" ht="10.5">
      <c r="A90" s="141" t="s">
        <v>292</v>
      </c>
      <c r="B90" s="188"/>
      <c r="C90" s="185" t="str">
        <f>INDEX(rate!$A$96:$D$127,MATCH(A90,rate!$A$96:$A$127,0),4)</f>
        <v>DAYS</v>
      </c>
      <c r="D90" s="186">
        <v>0</v>
      </c>
      <c r="E90" s="284"/>
      <c r="F90" s="185">
        <f>INDEX(rate!$A$96:$D$127,MATCH(A90,rate!$A$96:$A$127,0),3)</f>
        <v>7.73</v>
      </c>
      <c r="G90" s="187"/>
      <c r="H90" s="169">
        <f>D90*F90</f>
        <v>0</v>
      </c>
      <c r="I90" s="380"/>
    </row>
    <row r="91" spans="1:9" s="24" customFormat="1" ht="10.5">
      <c r="A91" s="141" t="s">
        <v>291</v>
      </c>
      <c r="B91" s="188"/>
      <c r="C91" s="185" t="str">
        <f>INDEX(rate!$A$96:$D$127,MATCH(A91,rate!$A$96:$A$127,0),4)</f>
        <v>MILES</v>
      </c>
      <c r="D91" s="189"/>
      <c r="E91" s="283">
        <f>INDEX(rate!$A$96:$D$127,MATCH(A91,rate!$A$96:$A$127,0),2)</f>
        <v>0.32</v>
      </c>
      <c r="F91" s="121"/>
      <c r="G91" s="144">
        <v>0</v>
      </c>
      <c r="H91" s="169">
        <f>E91*G91</f>
        <v>0</v>
      </c>
      <c r="I91" s="380"/>
    </row>
    <row r="92" spans="1:9" s="24" customFormat="1" ht="10.5">
      <c r="A92" s="141" t="s">
        <v>292</v>
      </c>
      <c r="B92" s="188"/>
      <c r="C92" s="185" t="str">
        <f>INDEX(rate!$A$96:$D$127,MATCH(A92,rate!$A$96:$A$127,0),4)</f>
        <v>DAYS</v>
      </c>
      <c r="D92" s="186">
        <v>0</v>
      </c>
      <c r="E92" s="284"/>
      <c r="F92" s="185">
        <f>INDEX(rate!$A$96:$D$127,MATCH(A92,rate!$A$96:$A$127,0),3)</f>
        <v>7.73</v>
      </c>
      <c r="G92" s="187"/>
      <c r="H92" s="169">
        <f>D92*F92</f>
        <v>0</v>
      </c>
      <c r="I92" s="380"/>
    </row>
    <row r="93" spans="1:9" s="24" customFormat="1" ht="11.25" thickBot="1">
      <c r="A93" s="149" t="s">
        <v>291</v>
      </c>
      <c r="B93" s="190"/>
      <c r="C93" s="185" t="str">
        <f>INDEX(rate!$A$96:$D$127,MATCH(A93,rate!$A$96:$A$127,0),4)</f>
        <v>MILES</v>
      </c>
      <c r="D93" s="191"/>
      <c r="E93" s="285">
        <f>INDEX(rate!$A$96:$D$127,MATCH(A93,rate!$A$96:$A$127,0),2)</f>
        <v>0.32</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v>0</v>
      </c>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v>0</v>
      </c>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v>0</v>
      </c>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v>0</v>
      </c>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225</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v>0</v>
      </c>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v>0</v>
      </c>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v>0</v>
      </c>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v>0</v>
      </c>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I27+G47+G57+F67+G77+G84+H95+G105+G122+G131+G140+G149+G156+G163+G170</f>
        <v>0</v>
      </c>
      <c r="H172" s="388">
        <f ca="1">NOW()</f>
        <v>43769.48785208333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275</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7">
      <c r="A273"/>
    </row>
    <row r="274" spans="1:7">
      <c r="A274"/>
    </row>
    <row r="275" spans="1:7">
      <c r="A275"/>
    </row>
    <row r="276" spans="1:7">
      <c r="A276"/>
    </row>
    <row r="277" spans="1:7">
      <c r="A277"/>
    </row>
    <row r="278" spans="1:7">
      <c r="A278"/>
    </row>
    <row r="279" spans="1:7">
      <c r="A279"/>
    </row>
    <row r="280" spans="1:7">
      <c r="A280"/>
    </row>
    <row r="281" spans="1:7">
      <c r="A281"/>
    </row>
    <row r="282" spans="1:7">
      <c r="A282"/>
    </row>
    <row r="283" spans="1:7">
      <c r="A283"/>
    </row>
    <row r="284" spans="1:7">
      <c r="A284"/>
    </row>
    <row r="285" spans="1:7">
      <c r="A285" s="16" t="s">
        <v>128</v>
      </c>
    </row>
    <row r="286" spans="1:7">
      <c r="A286"/>
    </row>
    <row r="287" spans="1:7">
      <c r="A287"/>
    </row>
    <row r="288" spans="1:7" s="24" customFormat="1" ht="10.5">
      <c r="A288" s="24" t="s">
        <v>27</v>
      </c>
      <c r="B288" s="264" t="s">
        <v>28</v>
      </c>
      <c r="C288" s="26"/>
      <c r="D288" s="27"/>
      <c r="E288" s="26"/>
      <c r="F288" s="24" t="s">
        <v>27</v>
      </c>
      <c r="G288" s="264" t="s">
        <v>28</v>
      </c>
    </row>
    <row r="289" spans="1:8" ht="14.25" customHeight="1">
      <c r="A289"/>
      <c r="B289" s="15"/>
      <c r="C289" s="9"/>
      <c r="D289" s="9"/>
      <c r="F289"/>
      <c r="G289" s="13"/>
      <c r="H289"/>
    </row>
    <row r="290" spans="1:8">
      <c r="A290" s="87" t="s">
        <v>123</v>
      </c>
      <c r="B290" s="25"/>
      <c r="C290" s="26"/>
      <c r="D290" s="256"/>
      <c r="F290" s="86" t="s">
        <v>124</v>
      </c>
      <c r="G290" s="13"/>
      <c r="H290"/>
    </row>
    <row r="291" spans="1:8">
      <c r="A291" s="95" t="s">
        <v>311</v>
      </c>
      <c r="B291" s="414">
        <v>5372</v>
      </c>
      <c r="C291" s="26"/>
      <c r="D291" s="27" t="s">
        <v>29</v>
      </c>
      <c r="F291" s="24" t="s">
        <v>192</v>
      </c>
      <c r="G291" s="28">
        <v>74</v>
      </c>
      <c r="H291"/>
    </row>
    <row r="292" spans="1:8">
      <c r="A292" s="95" t="s">
        <v>312</v>
      </c>
      <c r="B292" s="414">
        <v>3038</v>
      </c>
      <c r="C292" s="26"/>
      <c r="D292" s="27" t="s">
        <v>29</v>
      </c>
      <c r="F292" s="24" t="s">
        <v>187</v>
      </c>
      <c r="G292" s="28">
        <v>97</v>
      </c>
      <c r="H292"/>
    </row>
    <row r="293" spans="1:8">
      <c r="A293" s="95" t="s">
        <v>313</v>
      </c>
      <c r="B293" s="414">
        <v>12643</v>
      </c>
      <c r="C293" s="26"/>
      <c r="D293" s="27" t="s">
        <v>29</v>
      </c>
      <c r="F293" s="24" t="s">
        <v>188</v>
      </c>
      <c r="G293" s="28">
        <v>116</v>
      </c>
      <c r="H293"/>
    </row>
    <row r="294" spans="1:8">
      <c r="A294" s="95" t="s">
        <v>314</v>
      </c>
      <c r="B294" s="414">
        <v>3662</v>
      </c>
      <c r="C294" s="26"/>
      <c r="D294" s="27" t="s">
        <v>29</v>
      </c>
      <c r="F294" s="24" t="s">
        <v>189</v>
      </c>
      <c r="G294" s="28">
        <v>137</v>
      </c>
      <c r="H294"/>
    </row>
    <row r="295" spans="1:8">
      <c r="A295" s="95" t="s">
        <v>315</v>
      </c>
      <c r="B295" s="414">
        <v>7367</v>
      </c>
      <c r="C295" s="26"/>
      <c r="D295" s="27" t="s">
        <v>29</v>
      </c>
      <c r="F295" s="24" t="s">
        <v>190</v>
      </c>
      <c r="G295" s="28">
        <v>155</v>
      </c>
      <c r="H295"/>
    </row>
    <row r="296" spans="1:8">
      <c r="A296" s="95" t="s">
        <v>316</v>
      </c>
      <c r="B296" s="414">
        <v>4848</v>
      </c>
      <c r="C296" s="26"/>
      <c r="D296" s="27" t="s">
        <v>29</v>
      </c>
      <c r="F296" s="24" t="s">
        <v>191</v>
      </c>
      <c r="G296" s="28">
        <v>174</v>
      </c>
      <c r="H296"/>
    </row>
    <row r="297" spans="1:8">
      <c r="A297" s="95" t="s">
        <v>317</v>
      </c>
      <c r="B297" s="414">
        <v>6742</v>
      </c>
      <c r="C297" s="26"/>
      <c r="D297" s="27" t="s">
        <v>29</v>
      </c>
      <c r="F297" s="24" t="s">
        <v>171</v>
      </c>
      <c r="G297" s="28">
        <v>196</v>
      </c>
      <c r="H297"/>
    </row>
    <row r="298" spans="1:8">
      <c r="A298" s="95" t="s">
        <v>318</v>
      </c>
      <c r="B298" s="414">
        <v>2663</v>
      </c>
      <c r="C298" s="26"/>
      <c r="D298" s="27" t="s">
        <v>29</v>
      </c>
      <c r="F298" s="24" t="s">
        <v>172</v>
      </c>
      <c r="G298" s="28">
        <v>204</v>
      </c>
      <c r="H298"/>
    </row>
    <row r="299" spans="1:8">
      <c r="A299" s="95" t="s">
        <v>319</v>
      </c>
      <c r="B299" s="414">
        <v>1252</v>
      </c>
      <c r="C299" s="26"/>
      <c r="D299" s="27" t="s">
        <v>29</v>
      </c>
      <c r="F299" s="24" t="s">
        <v>173</v>
      </c>
      <c r="G299" s="28">
        <v>220</v>
      </c>
      <c r="H299"/>
    </row>
    <row r="300" spans="1:8">
      <c r="A300" s="95" t="s">
        <v>320</v>
      </c>
      <c r="B300" s="414">
        <v>7946</v>
      </c>
      <c r="C300" s="26"/>
      <c r="D300" s="27" t="s">
        <v>29</v>
      </c>
      <c r="F300" s="24" t="s">
        <v>174</v>
      </c>
      <c r="G300" s="28">
        <v>231</v>
      </c>
      <c r="H300"/>
    </row>
    <row r="301" spans="1:8">
      <c r="A301" s="95" t="s">
        <v>321</v>
      </c>
      <c r="B301" s="414">
        <v>8626</v>
      </c>
      <c r="C301" s="26"/>
      <c r="D301" s="27" t="s">
        <v>29</v>
      </c>
      <c r="F301" s="24" t="s">
        <v>68</v>
      </c>
      <c r="G301" s="28">
        <v>34</v>
      </c>
      <c r="H301"/>
    </row>
    <row r="302" spans="1:8">
      <c r="A302" s="95" t="s">
        <v>322</v>
      </c>
      <c r="B302" s="414">
        <v>4076</v>
      </c>
      <c r="C302" s="26"/>
      <c r="D302" s="27" t="s">
        <v>29</v>
      </c>
      <c r="F302" s="24" t="s">
        <v>69</v>
      </c>
      <c r="G302" s="28">
        <v>126</v>
      </c>
      <c r="H302"/>
    </row>
    <row r="303" spans="1:8">
      <c r="A303" s="95" t="s">
        <v>323</v>
      </c>
      <c r="B303" s="414">
        <v>7494</v>
      </c>
      <c r="C303" s="26"/>
      <c r="D303" s="27" t="s">
        <v>29</v>
      </c>
      <c r="F303" s="24" t="s">
        <v>70</v>
      </c>
      <c r="G303" s="28">
        <v>116</v>
      </c>
      <c r="H303"/>
    </row>
    <row r="304" spans="1:8">
      <c r="A304" s="95" t="s">
        <v>324</v>
      </c>
      <c r="B304" s="414">
        <v>8614</v>
      </c>
      <c r="C304" s="26"/>
      <c r="D304" s="27" t="s">
        <v>29</v>
      </c>
      <c r="F304" s="24" t="s">
        <v>71</v>
      </c>
      <c r="G304" s="28">
        <v>110</v>
      </c>
      <c r="H304"/>
    </row>
    <row r="305" spans="1:8">
      <c r="A305" s="95" t="s">
        <v>325</v>
      </c>
      <c r="B305" s="414">
        <v>2777</v>
      </c>
      <c r="C305" s="26"/>
      <c r="D305" s="27" t="s">
        <v>29</v>
      </c>
      <c r="F305" s="24" t="s">
        <v>30</v>
      </c>
      <c r="G305" s="28">
        <v>33</v>
      </c>
      <c r="H305"/>
    </row>
    <row r="306" spans="1:8">
      <c r="A306" s="95" t="s">
        <v>326</v>
      </c>
      <c r="B306" s="414">
        <v>1883</v>
      </c>
      <c r="C306" s="26"/>
      <c r="D306" s="27" t="s">
        <v>29</v>
      </c>
      <c r="F306" s="24" t="s">
        <v>11</v>
      </c>
      <c r="G306" s="28">
        <v>47</v>
      </c>
      <c r="H306"/>
    </row>
    <row r="307" spans="1:8">
      <c r="A307" s="95" t="s">
        <v>327</v>
      </c>
      <c r="B307" s="414">
        <v>899</v>
      </c>
      <c r="C307" s="26"/>
      <c r="D307" s="27" t="s">
        <v>29</v>
      </c>
      <c r="F307" s="24" t="s">
        <v>32</v>
      </c>
      <c r="G307" s="28">
        <v>51</v>
      </c>
      <c r="H307"/>
    </row>
    <row r="308" spans="1:8">
      <c r="A308" s="24" t="s">
        <v>268</v>
      </c>
      <c r="B308" s="28">
        <v>27924</v>
      </c>
      <c r="D308" s="27" t="s">
        <v>29</v>
      </c>
      <c r="F308" s="24" t="s">
        <v>12</v>
      </c>
      <c r="G308" s="28">
        <v>64</v>
      </c>
      <c r="H308"/>
    </row>
    <row r="309" spans="1:8">
      <c r="A309" s="24" t="s">
        <v>271</v>
      </c>
      <c r="B309" s="28">
        <v>45354</v>
      </c>
      <c r="D309" s="27" t="s">
        <v>29</v>
      </c>
      <c r="F309" s="24" t="s">
        <v>33</v>
      </c>
      <c r="G309" s="28">
        <v>75</v>
      </c>
      <c r="H309"/>
    </row>
    <row r="310" spans="1:8">
      <c r="A310" s="24" t="s">
        <v>270</v>
      </c>
      <c r="B310" s="28">
        <v>33412</v>
      </c>
      <c r="D310" s="27" t="s">
        <v>29</v>
      </c>
      <c r="F310" s="24" t="s">
        <v>14</v>
      </c>
      <c r="G310" s="28">
        <v>86</v>
      </c>
      <c r="H310"/>
    </row>
    <row r="311" spans="1:8">
      <c r="A311" s="24" t="s">
        <v>149</v>
      </c>
      <c r="B311" s="29">
        <v>11203</v>
      </c>
      <c r="D311" s="27" t="s">
        <v>29</v>
      </c>
      <c r="F311" s="24" t="s">
        <v>34</v>
      </c>
      <c r="G311" s="28">
        <v>97</v>
      </c>
      <c r="H311"/>
    </row>
    <row r="312" spans="1:8">
      <c r="A312" s="24" t="s">
        <v>150</v>
      </c>
      <c r="B312" s="28">
        <v>23711</v>
      </c>
      <c r="D312" s="27" t="s">
        <v>29</v>
      </c>
      <c r="F312" s="24" t="s">
        <v>35</v>
      </c>
      <c r="G312" s="28">
        <v>107</v>
      </c>
      <c r="H312"/>
    </row>
    <row r="313" spans="1:8">
      <c r="A313" s="24" t="s">
        <v>151</v>
      </c>
      <c r="B313" s="28">
        <v>10018</v>
      </c>
      <c r="D313" s="27" t="s">
        <v>29</v>
      </c>
      <c r="F313" s="24" t="s">
        <v>36</v>
      </c>
      <c r="G313" s="28">
        <v>122</v>
      </c>
      <c r="H313"/>
    </row>
    <row r="314" spans="1:8">
      <c r="A314" s="24" t="s">
        <v>152</v>
      </c>
      <c r="B314" s="28">
        <v>17329</v>
      </c>
      <c r="D314" s="27" t="s">
        <v>29</v>
      </c>
      <c r="F314" s="24" t="s">
        <v>72</v>
      </c>
      <c r="G314" s="28">
        <v>150</v>
      </c>
      <c r="H314"/>
    </row>
    <row r="315" spans="1:8">
      <c r="A315" s="24" t="s">
        <v>153</v>
      </c>
      <c r="B315" s="28">
        <v>10094</v>
      </c>
      <c r="D315" s="27" t="s">
        <v>29</v>
      </c>
      <c r="F315" s="24" t="s">
        <v>42</v>
      </c>
      <c r="G315" s="28">
        <v>27</v>
      </c>
      <c r="H315"/>
    </row>
    <row r="316" spans="1:8">
      <c r="A316" s="24" t="s">
        <v>154</v>
      </c>
      <c r="B316" s="28">
        <v>8263</v>
      </c>
      <c r="D316" s="27" t="s">
        <v>29</v>
      </c>
      <c r="F316" s="24" t="s">
        <v>43</v>
      </c>
      <c r="G316" s="28">
        <v>35</v>
      </c>
      <c r="H316"/>
    </row>
    <row r="317" spans="1:8">
      <c r="A317" s="24" t="s">
        <v>155</v>
      </c>
      <c r="B317" s="28">
        <v>7519</v>
      </c>
      <c r="D317" s="27" t="s">
        <v>29</v>
      </c>
      <c r="F317" s="24" t="s">
        <v>44</v>
      </c>
      <c r="G317" s="28">
        <v>41</v>
      </c>
      <c r="H317"/>
    </row>
    <row r="318" spans="1:8">
      <c r="A318" s="24" t="s">
        <v>156</v>
      </c>
      <c r="B318" s="28">
        <v>7878</v>
      </c>
      <c r="D318" s="27" t="s">
        <v>29</v>
      </c>
      <c r="F318" s="24" t="s">
        <v>45</v>
      </c>
      <c r="G318" s="28">
        <v>44</v>
      </c>
      <c r="H318"/>
    </row>
    <row r="319" spans="1:8">
      <c r="A319" s="24" t="s">
        <v>269</v>
      </c>
      <c r="B319" s="28">
        <v>20423</v>
      </c>
      <c r="D319" s="27" t="s">
        <v>29</v>
      </c>
      <c r="F319" s="24" t="s">
        <v>46</v>
      </c>
      <c r="G319" s="28">
        <v>48</v>
      </c>
      <c r="H319"/>
    </row>
    <row r="320" spans="1:8">
      <c r="A320" s="24" t="s">
        <v>157</v>
      </c>
      <c r="B320" s="28">
        <v>11748</v>
      </c>
      <c r="D320" s="27" t="s">
        <v>29</v>
      </c>
      <c r="F320" s="24" t="s">
        <v>47</v>
      </c>
      <c r="G320" s="28">
        <v>49</v>
      </c>
      <c r="H320"/>
    </row>
    <row r="321" spans="1:8">
      <c r="A321" s="24" t="s">
        <v>158</v>
      </c>
      <c r="B321" s="28">
        <v>4867</v>
      </c>
      <c r="D321" s="27" t="s">
        <v>29</v>
      </c>
      <c r="F321" s="24" t="s">
        <v>48</v>
      </c>
      <c r="G321" s="28">
        <v>52</v>
      </c>
      <c r="H321"/>
    </row>
    <row r="322" spans="1:8">
      <c r="A322" s="24" t="s">
        <v>159</v>
      </c>
      <c r="B322" s="28">
        <v>13024</v>
      </c>
      <c r="D322" s="27" t="s">
        <v>29</v>
      </c>
      <c r="F322" s="24" t="s">
        <v>37</v>
      </c>
      <c r="G322" s="28">
        <v>67</v>
      </c>
      <c r="H322"/>
    </row>
    <row r="323" spans="1:8">
      <c r="A323" s="24" t="s">
        <v>160</v>
      </c>
      <c r="B323" s="28">
        <v>9396</v>
      </c>
      <c r="D323" s="27" t="s">
        <v>29</v>
      </c>
      <c r="F323" s="24" t="s">
        <v>38</v>
      </c>
      <c r="G323" s="28">
        <v>67</v>
      </c>
      <c r="H323"/>
    </row>
    <row r="324" spans="1:8">
      <c r="A324" s="24" t="s">
        <v>161</v>
      </c>
      <c r="B324" s="28">
        <v>4546</v>
      </c>
      <c r="D324" s="27" t="s">
        <v>29</v>
      </c>
      <c r="F324" s="24" t="s">
        <v>39</v>
      </c>
      <c r="G324" s="28">
        <v>78</v>
      </c>
      <c r="H324"/>
    </row>
    <row r="325" spans="1:8">
      <c r="A325" s="24" t="s">
        <v>162</v>
      </c>
      <c r="B325" s="28">
        <v>6099</v>
      </c>
      <c r="D325" s="27" t="s">
        <v>29</v>
      </c>
      <c r="F325" s="24" t="s">
        <v>13</v>
      </c>
      <c r="G325" s="28">
        <v>94</v>
      </c>
      <c r="H325"/>
    </row>
    <row r="326" spans="1:8">
      <c r="A326" s="24" t="s">
        <v>163</v>
      </c>
      <c r="B326" s="28">
        <v>6258</v>
      </c>
      <c r="D326" s="27" t="s">
        <v>29</v>
      </c>
      <c r="F326" s="24" t="s">
        <v>40</v>
      </c>
      <c r="G326" s="28">
        <v>110</v>
      </c>
      <c r="H326"/>
    </row>
    <row r="327" spans="1:8">
      <c r="A327" s="24" t="s">
        <v>164</v>
      </c>
      <c r="B327" s="28">
        <v>8556</v>
      </c>
      <c r="D327" s="27" t="s">
        <v>29</v>
      </c>
      <c r="F327" s="24" t="s">
        <v>41</v>
      </c>
      <c r="G327" s="28">
        <v>128</v>
      </c>
      <c r="H327"/>
    </row>
    <row r="328" spans="1:8">
      <c r="A328" s="24" t="s">
        <v>165</v>
      </c>
      <c r="B328" s="28">
        <v>10960</v>
      </c>
      <c r="D328" s="27" t="s">
        <v>29</v>
      </c>
      <c r="F328" s="24" t="s">
        <v>175</v>
      </c>
      <c r="G328" s="28">
        <v>154</v>
      </c>
      <c r="H328"/>
    </row>
    <row r="329" spans="1:8">
      <c r="A329" s="24" t="s">
        <v>166</v>
      </c>
      <c r="B329" s="28">
        <v>8662</v>
      </c>
      <c r="D329" s="27" t="s">
        <v>29</v>
      </c>
      <c r="F329" s="24" t="s">
        <v>238</v>
      </c>
      <c r="G329" s="28">
        <v>142</v>
      </c>
      <c r="H329"/>
    </row>
    <row r="330" spans="1:8">
      <c r="A330" s="24"/>
      <c r="B330" s="28"/>
      <c r="D330" s="27"/>
      <c r="F330" s="24" t="s">
        <v>239</v>
      </c>
      <c r="G330" s="28">
        <v>106</v>
      </c>
      <c r="H330"/>
    </row>
    <row r="331" spans="1:8">
      <c r="A331" s="86" t="s">
        <v>125</v>
      </c>
      <c r="B331" s="28"/>
      <c r="D331" s="27" t="s">
        <v>29</v>
      </c>
      <c r="F331" s="24" t="s">
        <v>73</v>
      </c>
      <c r="G331" s="30">
        <v>34</v>
      </c>
      <c r="H331"/>
    </row>
    <row r="332" spans="1:8">
      <c r="A332" s="95" t="s">
        <v>267</v>
      </c>
      <c r="B332" s="28">
        <v>12270</v>
      </c>
      <c r="D332" s="27" t="s">
        <v>29</v>
      </c>
      <c r="F332" s="26" t="s">
        <v>74</v>
      </c>
      <c r="G332" s="31">
        <v>36</v>
      </c>
      <c r="H332"/>
    </row>
    <row r="333" spans="1:8">
      <c r="A333" s="24" t="s">
        <v>263</v>
      </c>
      <c r="B333" s="33">
        <v>22751</v>
      </c>
      <c r="D333" s="27" t="s">
        <v>29</v>
      </c>
      <c r="F333" s="26" t="s">
        <v>75</v>
      </c>
      <c r="G333" s="31">
        <v>39</v>
      </c>
      <c r="H333"/>
    </row>
    <row r="334" spans="1:8">
      <c r="A334" s="24" t="s">
        <v>135</v>
      </c>
      <c r="B334" s="28">
        <v>16879</v>
      </c>
      <c r="D334" s="27" t="s">
        <v>29</v>
      </c>
      <c r="F334" s="26" t="s">
        <v>76</v>
      </c>
      <c r="G334" s="31">
        <v>42</v>
      </c>
      <c r="H334"/>
    </row>
    <row r="335" spans="1:8">
      <c r="A335" s="24" t="s">
        <v>264</v>
      </c>
      <c r="B335" s="28">
        <v>15542</v>
      </c>
      <c r="D335" s="27" t="s">
        <v>29</v>
      </c>
      <c r="F335" s="26" t="s">
        <v>77</v>
      </c>
      <c r="G335" s="31">
        <v>44</v>
      </c>
      <c r="H335"/>
    </row>
    <row r="336" spans="1:8">
      <c r="A336" s="24" t="s">
        <v>265</v>
      </c>
      <c r="B336" s="28">
        <v>10803</v>
      </c>
      <c r="D336" s="27" t="s">
        <v>29</v>
      </c>
      <c r="F336" s="26" t="s">
        <v>78</v>
      </c>
      <c r="G336" s="31">
        <v>47</v>
      </c>
      <c r="H336"/>
    </row>
    <row r="337" spans="1:8">
      <c r="A337" s="24"/>
      <c r="B337" s="28"/>
      <c r="C337" s="9"/>
      <c r="D337" s="27" t="s">
        <v>29</v>
      </c>
      <c r="F337" s="26" t="s">
        <v>79</v>
      </c>
      <c r="G337" s="31">
        <v>49</v>
      </c>
      <c r="H337"/>
    </row>
    <row r="338" spans="1:8">
      <c r="A338" s="24"/>
      <c r="B338" s="29"/>
      <c r="C338" s="9"/>
      <c r="D338" s="9"/>
      <c r="F338" s="26" t="s">
        <v>80</v>
      </c>
      <c r="G338" s="31">
        <v>52</v>
      </c>
      <c r="H338"/>
    </row>
    <row r="339" spans="1:8">
      <c r="A339" s="86" t="s">
        <v>126</v>
      </c>
      <c r="B339" s="28"/>
      <c r="C339" s="9"/>
      <c r="D339" s="9"/>
      <c r="F339" s="26" t="s">
        <v>81</v>
      </c>
      <c r="G339" s="31">
        <v>54</v>
      </c>
      <c r="H339"/>
    </row>
    <row r="340" spans="1:8">
      <c r="A340" s="95" t="s">
        <v>140</v>
      </c>
      <c r="B340" s="28">
        <v>15</v>
      </c>
      <c r="C340" s="9"/>
      <c r="D340" s="9" t="s">
        <v>7</v>
      </c>
      <c r="F340" s="26" t="s">
        <v>82</v>
      </c>
      <c r="G340" s="31">
        <v>56</v>
      </c>
      <c r="H340"/>
    </row>
    <row r="341" spans="1:8">
      <c r="A341" s="95" t="s">
        <v>240</v>
      </c>
      <c r="B341" s="28">
        <v>13</v>
      </c>
      <c r="C341" s="9"/>
      <c r="D341" s="9" t="s">
        <v>7</v>
      </c>
      <c r="F341" s="26" t="s">
        <v>83</v>
      </c>
      <c r="G341" s="31">
        <v>59</v>
      </c>
      <c r="H341"/>
    </row>
    <row r="342" spans="1:8">
      <c r="A342" s="95" t="s">
        <v>138</v>
      </c>
      <c r="B342" s="28">
        <v>48</v>
      </c>
      <c r="C342" s="9"/>
      <c r="D342" s="9" t="s">
        <v>7</v>
      </c>
      <c r="F342" s="26" t="s">
        <v>85</v>
      </c>
      <c r="G342" s="31">
        <v>61</v>
      </c>
      <c r="H342"/>
    </row>
    <row r="343" spans="1:8">
      <c r="A343" s="95" t="s">
        <v>273</v>
      </c>
      <c r="B343" s="28">
        <v>150</v>
      </c>
      <c r="C343" s="9"/>
      <c r="D343" s="9" t="s">
        <v>7</v>
      </c>
      <c r="F343" s="26" t="s">
        <v>86</v>
      </c>
      <c r="G343" s="31">
        <v>63</v>
      </c>
      <c r="H343"/>
    </row>
    <row r="344" spans="1:8">
      <c r="A344" s="95" t="s">
        <v>84</v>
      </c>
      <c r="B344" s="28">
        <v>15</v>
      </c>
      <c r="C344" s="9"/>
      <c r="D344" s="9" t="s">
        <v>7</v>
      </c>
      <c r="F344" s="26" t="s">
        <v>87</v>
      </c>
      <c r="G344" s="31">
        <v>65</v>
      </c>
      <c r="H344"/>
    </row>
    <row r="345" spans="1:8">
      <c r="A345" s="95" t="s">
        <v>241</v>
      </c>
      <c r="B345" s="28">
        <v>17</v>
      </c>
      <c r="C345" s="9"/>
      <c r="D345" s="9" t="s">
        <v>7</v>
      </c>
      <c r="F345" s="26" t="s">
        <v>334</v>
      </c>
      <c r="G345" s="31">
        <v>0</v>
      </c>
      <c r="H345"/>
    </row>
    <row r="346" spans="1:8">
      <c r="A346" s="95" t="s">
        <v>242</v>
      </c>
      <c r="B346" s="28">
        <v>40</v>
      </c>
      <c r="C346" s="9"/>
      <c r="D346" s="9" t="s">
        <v>7</v>
      </c>
      <c r="H346"/>
    </row>
    <row r="347" spans="1:8">
      <c r="A347" s="95" t="s">
        <v>132</v>
      </c>
      <c r="B347" s="28">
        <v>22</v>
      </c>
      <c r="C347" s="9"/>
      <c r="D347" s="9" t="s">
        <v>7</v>
      </c>
      <c r="H347"/>
    </row>
    <row r="348" spans="1:8">
      <c r="A348" s="95" t="s">
        <v>344</v>
      </c>
      <c r="B348" s="28">
        <v>259</v>
      </c>
      <c r="C348" s="9"/>
      <c r="D348" s="9" t="s">
        <v>7</v>
      </c>
      <c r="H348"/>
    </row>
    <row r="349" spans="1:8">
      <c r="A349" s="95" t="s">
        <v>342</v>
      </c>
      <c r="B349" s="28">
        <v>9</v>
      </c>
      <c r="C349" s="9"/>
      <c r="D349" s="9" t="s">
        <v>7</v>
      </c>
      <c r="H349"/>
    </row>
    <row r="350" spans="1:8">
      <c r="A350" s="95" t="s">
        <v>343</v>
      </c>
      <c r="B350" s="28">
        <v>14</v>
      </c>
      <c r="C350" s="9"/>
      <c r="D350" s="9" t="s">
        <v>7</v>
      </c>
      <c r="H350"/>
    </row>
    <row r="351" spans="1:8">
      <c r="A351" s="95" t="s">
        <v>88</v>
      </c>
      <c r="B351" s="28">
        <v>38</v>
      </c>
      <c r="C351" s="9"/>
      <c r="D351" s="9" t="s">
        <v>7</v>
      </c>
      <c r="H351"/>
    </row>
    <row r="352" spans="1:8">
      <c r="A352" s="95" t="s">
        <v>243</v>
      </c>
      <c r="B352" s="28">
        <v>13</v>
      </c>
      <c r="C352" s="9"/>
      <c r="D352" s="9" t="s">
        <v>7</v>
      </c>
      <c r="H352"/>
    </row>
    <row r="353" spans="1:8">
      <c r="A353" s="95" t="s">
        <v>244</v>
      </c>
      <c r="B353" s="28">
        <v>4</v>
      </c>
      <c r="C353" s="9"/>
      <c r="D353" s="9" t="s">
        <v>7</v>
      </c>
      <c r="H353"/>
    </row>
    <row r="354" spans="1:8">
      <c r="A354" s="95" t="s">
        <v>245</v>
      </c>
      <c r="B354" s="28">
        <v>5</v>
      </c>
      <c r="C354" s="9"/>
      <c r="D354" s="9" t="s">
        <v>7</v>
      </c>
      <c r="H354"/>
    </row>
    <row r="355" spans="1:8">
      <c r="A355" s="95" t="s">
        <v>246</v>
      </c>
      <c r="B355" s="28">
        <v>296</v>
      </c>
      <c r="C355" s="9"/>
      <c r="D355" s="9" t="s">
        <v>7</v>
      </c>
      <c r="H355"/>
    </row>
    <row r="356" spans="1:8">
      <c r="A356" s="95" t="s">
        <v>89</v>
      </c>
      <c r="B356" s="28">
        <v>77</v>
      </c>
      <c r="C356" s="9"/>
      <c r="D356" s="9" t="s">
        <v>7</v>
      </c>
      <c r="H356"/>
    </row>
    <row r="357" spans="1:8">
      <c r="A357" s="95" t="s">
        <v>247</v>
      </c>
      <c r="B357" s="28">
        <v>30</v>
      </c>
      <c r="C357" s="9"/>
      <c r="D357" s="9" t="s">
        <v>7</v>
      </c>
      <c r="H357"/>
    </row>
    <row r="358" spans="1:8">
      <c r="A358" s="95" t="s">
        <v>248</v>
      </c>
      <c r="B358" s="28">
        <v>3</v>
      </c>
      <c r="C358" s="9"/>
      <c r="D358" s="9" t="s">
        <v>7</v>
      </c>
      <c r="H358"/>
    </row>
    <row r="359" spans="1:8">
      <c r="A359" s="95" t="s">
        <v>249</v>
      </c>
      <c r="B359" s="28">
        <v>3</v>
      </c>
      <c r="C359" s="9"/>
      <c r="D359" s="9" t="s">
        <v>7</v>
      </c>
      <c r="H359"/>
    </row>
    <row r="360" spans="1:8">
      <c r="A360" s="95" t="s">
        <v>250</v>
      </c>
      <c r="B360" s="28">
        <v>2</v>
      </c>
      <c r="C360" s="9"/>
      <c r="D360" s="9" t="s">
        <v>7</v>
      </c>
      <c r="H360"/>
    </row>
    <row r="361" spans="1:8">
      <c r="A361" s="95" t="s">
        <v>251</v>
      </c>
      <c r="B361" s="28">
        <v>5</v>
      </c>
      <c r="C361" s="9"/>
      <c r="D361" s="9" t="s">
        <v>7</v>
      </c>
      <c r="H361"/>
    </row>
    <row r="362" spans="1:8">
      <c r="A362" s="95" t="s">
        <v>252</v>
      </c>
      <c r="B362" s="28">
        <v>288</v>
      </c>
      <c r="C362" s="9"/>
      <c r="D362" s="9" t="s">
        <v>7</v>
      </c>
      <c r="H362"/>
    </row>
    <row r="363" spans="1:8">
      <c r="A363" s="24" t="s">
        <v>253</v>
      </c>
      <c r="B363" s="28">
        <v>12</v>
      </c>
      <c r="D363" s="9" t="s">
        <v>7</v>
      </c>
      <c r="H363"/>
    </row>
    <row r="364" spans="1:8">
      <c r="A364" s="24" t="s">
        <v>254</v>
      </c>
      <c r="B364" s="33">
        <v>136</v>
      </c>
      <c r="D364" s="9" t="s">
        <v>7</v>
      </c>
      <c r="H364"/>
    </row>
    <row r="365" spans="1:8">
      <c r="A365" s="24" t="s">
        <v>329</v>
      </c>
      <c r="B365" s="33">
        <v>79</v>
      </c>
      <c r="D365" s="9" t="s">
        <v>7</v>
      </c>
      <c r="H365"/>
    </row>
    <row r="366" spans="1:8">
      <c r="A366" s="24" t="s">
        <v>272</v>
      </c>
      <c r="B366" s="28">
        <v>937</v>
      </c>
      <c r="D366" s="9" t="s">
        <v>62</v>
      </c>
      <c r="H366"/>
    </row>
    <row r="367" spans="1:8">
      <c r="A367" s="24" t="s">
        <v>266</v>
      </c>
      <c r="B367" s="28">
        <v>937</v>
      </c>
      <c r="D367" s="9" t="s">
        <v>62</v>
      </c>
      <c r="H367"/>
    </row>
    <row r="368" spans="1:8">
      <c r="A368" s="24" t="s">
        <v>255</v>
      </c>
      <c r="B368" s="28">
        <v>8</v>
      </c>
      <c r="D368" s="9" t="s">
        <v>7</v>
      </c>
      <c r="H368"/>
    </row>
    <row r="369" spans="1:8">
      <c r="A369" s="24" t="s">
        <v>256</v>
      </c>
      <c r="B369" s="28">
        <v>19</v>
      </c>
      <c r="D369" s="9" t="s">
        <v>7</v>
      </c>
      <c r="H369"/>
    </row>
    <row r="370" spans="1:8">
      <c r="A370" s="24" t="s">
        <v>90</v>
      </c>
      <c r="B370" s="28">
        <v>81</v>
      </c>
      <c r="D370" s="9" t="s">
        <v>7</v>
      </c>
      <c r="H370"/>
    </row>
    <row r="371" spans="1:8">
      <c r="A371" s="24" t="s">
        <v>139</v>
      </c>
      <c r="B371" s="28">
        <v>73</v>
      </c>
      <c r="D371" s="9" t="s">
        <v>7</v>
      </c>
      <c r="H371"/>
    </row>
    <row r="372" spans="1:8">
      <c r="A372" s="24" t="s">
        <v>170</v>
      </c>
      <c r="B372" s="28">
        <v>102</v>
      </c>
      <c r="C372" s="9"/>
      <c r="D372" s="9" t="s">
        <v>7</v>
      </c>
      <c r="H372"/>
    </row>
    <row r="373" spans="1:8">
      <c r="A373" s="24" t="s">
        <v>257</v>
      </c>
      <c r="B373" s="28">
        <v>13</v>
      </c>
      <c r="C373" s="9"/>
      <c r="D373" s="9" t="s">
        <v>7</v>
      </c>
      <c r="H373"/>
    </row>
    <row r="374" spans="1:8">
      <c r="A374" s="24" t="s">
        <v>258</v>
      </c>
      <c r="B374" s="28">
        <v>149</v>
      </c>
      <c r="C374" s="27"/>
      <c r="D374" s="9" t="s">
        <v>7</v>
      </c>
      <c r="H374"/>
    </row>
    <row r="375" spans="1:8">
      <c r="A375" s="24" t="s">
        <v>136</v>
      </c>
      <c r="B375" s="28">
        <v>371</v>
      </c>
      <c r="C375" s="27"/>
      <c r="D375" s="9" t="s">
        <v>7</v>
      </c>
      <c r="H375"/>
    </row>
    <row r="376" spans="1:8">
      <c r="A376" s="24" t="s">
        <v>137</v>
      </c>
      <c r="B376" s="28">
        <v>25</v>
      </c>
      <c r="C376" s="27"/>
      <c r="D376" s="9" t="s">
        <v>7</v>
      </c>
      <c r="H376"/>
    </row>
    <row r="377" spans="1:8">
      <c r="A377" s="24" t="s">
        <v>259</v>
      </c>
      <c r="B377" s="28">
        <v>88</v>
      </c>
      <c r="C377" s="27"/>
      <c r="D377" s="9" t="s">
        <v>7</v>
      </c>
      <c r="H377"/>
    </row>
    <row r="378" spans="1:8">
      <c r="A378" s="24" t="s">
        <v>260</v>
      </c>
      <c r="B378" s="28">
        <v>80</v>
      </c>
      <c r="C378" s="27"/>
      <c r="D378" s="9" t="s">
        <v>7</v>
      </c>
      <c r="H378"/>
    </row>
    <row r="379" spans="1:8">
      <c r="A379" s="24" t="s">
        <v>261</v>
      </c>
      <c r="B379" s="28">
        <v>80</v>
      </c>
      <c r="C379" s="27"/>
      <c r="D379" s="9" t="s">
        <v>7</v>
      </c>
      <c r="H379"/>
    </row>
    <row r="380" spans="1:8">
      <c r="A380" s="24" t="s">
        <v>262</v>
      </c>
      <c r="B380" s="28">
        <v>58</v>
      </c>
      <c r="C380" s="27"/>
      <c r="D380" s="9" t="s">
        <v>7</v>
      </c>
      <c r="H380"/>
    </row>
    <row r="381" spans="1:8">
      <c r="A381" s="24"/>
      <c r="B381" s="28"/>
      <c r="C381" s="27"/>
      <c r="D381" s="9"/>
      <c r="E381"/>
      <c r="H381"/>
    </row>
    <row r="382" spans="1:8">
      <c r="A382" s="401" t="s">
        <v>127</v>
      </c>
      <c r="B382" s="28"/>
      <c r="C382" s="27"/>
      <c r="D382" s="27"/>
      <c r="E382"/>
      <c r="H382"/>
    </row>
    <row r="383" spans="1:8">
      <c r="A383" s="390" t="s">
        <v>276</v>
      </c>
      <c r="B383" s="391">
        <v>0.17399999999999999</v>
      </c>
      <c r="C383" s="402"/>
      <c r="D383" s="393" t="s">
        <v>31</v>
      </c>
      <c r="E383"/>
      <c r="H383"/>
    </row>
    <row r="384" spans="1:8">
      <c r="A384" s="394" t="s">
        <v>277</v>
      </c>
      <c r="B384" s="403"/>
      <c r="C384" s="400">
        <v>8.3699999999999992</v>
      </c>
      <c r="D384" s="397" t="s">
        <v>49</v>
      </c>
      <c r="E384"/>
      <c r="H384"/>
    </row>
    <row r="385" spans="1:10">
      <c r="A385" s="390" t="s">
        <v>278</v>
      </c>
      <c r="B385" s="391">
        <v>0.13100000000000001</v>
      </c>
      <c r="C385" s="399"/>
      <c r="D385" s="393" t="s">
        <v>31</v>
      </c>
      <c r="E385"/>
      <c r="F385"/>
      <c r="G385"/>
      <c r="H385"/>
    </row>
    <row r="386" spans="1:10">
      <c r="A386" s="394" t="s">
        <v>279</v>
      </c>
      <c r="B386" s="395"/>
      <c r="C386" s="400">
        <v>7.06</v>
      </c>
      <c r="D386" s="397" t="s">
        <v>49</v>
      </c>
      <c r="E386"/>
      <c r="F386"/>
      <c r="G386"/>
      <c r="H386"/>
    </row>
    <row r="387" spans="1:10">
      <c r="A387" s="390" t="s">
        <v>280</v>
      </c>
      <c r="B387" s="391">
        <v>0.123</v>
      </c>
      <c r="C387" s="399"/>
      <c r="D387" s="393" t="s">
        <v>31</v>
      </c>
      <c r="E387"/>
      <c r="F387"/>
      <c r="G387"/>
      <c r="H387"/>
    </row>
    <row r="388" spans="1:10">
      <c r="A388" s="394" t="s">
        <v>281</v>
      </c>
      <c r="B388" s="395"/>
      <c r="C388" s="400">
        <v>6.17</v>
      </c>
      <c r="D388" s="397" t="s">
        <v>49</v>
      </c>
      <c r="E388"/>
      <c r="F388"/>
      <c r="G388"/>
      <c r="H388"/>
    </row>
    <row r="389" spans="1:10">
      <c r="A389" s="390" t="s">
        <v>282</v>
      </c>
      <c r="B389" s="391">
        <v>0.27500000000000002</v>
      </c>
      <c r="C389" s="399"/>
      <c r="D389" s="393" t="s">
        <v>31</v>
      </c>
      <c r="E389"/>
      <c r="F389"/>
      <c r="G389"/>
      <c r="H389"/>
    </row>
    <row r="390" spans="1:10">
      <c r="A390" s="394" t="s">
        <v>283</v>
      </c>
      <c r="B390" s="395"/>
      <c r="C390" s="400">
        <v>8.9700000000000006</v>
      </c>
      <c r="D390" s="397" t="s">
        <v>49</v>
      </c>
      <c r="E390"/>
      <c r="F390"/>
      <c r="G390"/>
      <c r="H390"/>
    </row>
    <row r="391" spans="1:10">
      <c r="A391" s="390" t="s">
        <v>301</v>
      </c>
      <c r="B391" s="391">
        <v>0.21099999999999999</v>
      </c>
      <c r="C391" s="398"/>
      <c r="D391" s="393" t="s">
        <v>31</v>
      </c>
      <c r="E391"/>
      <c r="F391"/>
      <c r="G391"/>
      <c r="H391"/>
    </row>
    <row r="392" spans="1:10">
      <c r="A392" s="394" t="s">
        <v>302</v>
      </c>
      <c r="B392" s="395"/>
      <c r="C392" s="396">
        <v>10.27</v>
      </c>
      <c r="D392" s="397" t="s">
        <v>49</v>
      </c>
      <c r="E392"/>
      <c r="F392"/>
      <c r="G392"/>
      <c r="H392"/>
    </row>
    <row r="393" spans="1:10">
      <c r="A393" s="390" t="s">
        <v>307</v>
      </c>
      <c r="B393" s="391">
        <v>0.20699999999999999</v>
      </c>
      <c r="C393" s="392"/>
      <c r="D393" s="393" t="s">
        <v>31</v>
      </c>
      <c r="E393"/>
      <c r="F393"/>
      <c r="G393"/>
      <c r="H393"/>
    </row>
    <row r="394" spans="1:10">
      <c r="A394" s="394" t="s">
        <v>308</v>
      </c>
      <c r="B394" s="395"/>
      <c r="C394" s="396">
        <v>8.6300000000000008</v>
      </c>
      <c r="D394" s="397" t="s">
        <v>49</v>
      </c>
      <c r="E394"/>
      <c r="F394"/>
      <c r="G394"/>
      <c r="H394"/>
      <c r="J394" s="413"/>
    </row>
    <row r="395" spans="1:10">
      <c r="A395" s="390" t="s">
        <v>303</v>
      </c>
      <c r="B395" s="404">
        <v>0.16300000000000001</v>
      </c>
      <c r="C395" s="392"/>
      <c r="D395" s="393" t="s">
        <v>31</v>
      </c>
      <c r="E395"/>
      <c r="F395"/>
      <c r="G395"/>
      <c r="H395"/>
      <c r="J395" s="413"/>
    </row>
    <row r="396" spans="1:10">
      <c r="A396" s="394" t="s">
        <v>304</v>
      </c>
      <c r="B396" s="405"/>
      <c r="C396" s="396">
        <v>8.1300000000000008</v>
      </c>
      <c r="D396" s="397" t="s">
        <v>49</v>
      </c>
      <c r="E396"/>
      <c r="F396"/>
      <c r="G396"/>
      <c r="H396"/>
      <c r="J396" s="413"/>
    </row>
    <row r="397" spans="1:10">
      <c r="A397" s="390" t="s">
        <v>287</v>
      </c>
      <c r="B397" s="404">
        <v>0.31</v>
      </c>
      <c r="C397" s="392"/>
      <c r="D397" s="393" t="s">
        <v>31</v>
      </c>
      <c r="E397"/>
      <c r="F397"/>
      <c r="G397"/>
      <c r="H397"/>
      <c r="J397" s="413"/>
    </row>
    <row r="398" spans="1:10">
      <c r="A398" s="394" t="s">
        <v>288</v>
      </c>
      <c r="B398" s="405"/>
      <c r="C398" s="396">
        <v>9.1999999999999993</v>
      </c>
      <c r="D398" s="397" t="s">
        <v>49</v>
      </c>
      <c r="E398"/>
      <c r="F398"/>
      <c r="G398"/>
      <c r="H398"/>
      <c r="J398" s="413"/>
    </row>
    <row r="399" spans="1:10">
      <c r="A399" s="390" t="s">
        <v>305</v>
      </c>
      <c r="B399" s="404">
        <v>0.26500000000000001</v>
      </c>
      <c r="C399" s="392"/>
      <c r="D399" s="393" t="s">
        <v>31</v>
      </c>
      <c r="E399"/>
      <c r="F399"/>
      <c r="G399"/>
      <c r="H399"/>
      <c r="J399" s="413"/>
    </row>
    <row r="400" spans="1:10">
      <c r="A400" s="394" t="s">
        <v>306</v>
      </c>
      <c r="B400" s="405"/>
      <c r="C400" s="396">
        <v>6.83</v>
      </c>
      <c r="D400" s="397" t="s">
        <v>49</v>
      </c>
      <c r="E400"/>
      <c r="F400"/>
      <c r="G400"/>
      <c r="H400"/>
    </row>
    <row r="401" spans="1:8">
      <c r="A401" s="390" t="s">
        <v>309</v>
      </c>
      <c r="B401" s="404">
        <v>0.249</v>
      </c>
      <c r="C401" s="392"/>
      <c r="D401" s="393" t="s">
        <v>31</v>
      </c>
      <c r="E401"/>
      <c r="F401"/>
      <c r="G401"/>
      <c r="H401"/>
    </row>
    <row r="402" spans="1:8">
      <c r="A402" s="406" t="s">
        <v>310</v>
      </c>
      <c r="B402" s="407"/>
      <c r="C402" s="408">
        <v>8.43</v>
      </c>
      <c r="D402" s="397" t="s">
        <v>49</v>
      </c>
      <c r="E402"/>
      <c r="F402"/>
      <c r="G402"/>
      <c r="H402"/>
    </row>
    <row r="403" spans="1:8">
      <c r="A403" s="390" t="s">
        <v>297</v>
      </c>
      <c r="B403" s="391">
        <v>0.26400000000000001</v>
      </c>
      <c r="C403" s="392"/>
      <c r="D403" s="393" t="s">
        <v>31</v>
      </c>
      <c r="E403"/>
      <c r="F403"/>
      <c r="G403"/>
      <c r="H403"/>
    </row>
    <row r="404" spans="1:8">
      <c r="A404" s="394" t="s">
        <v>298</v>
      </c>
      <c r="B404" s="395"/>
      <c r="C404" s="396">
        <v>6.33</v>
      </c>
      <c r="D404" s="397" t="s">
        <v>49</v>
      </c>
      <c r="E404"/>
      <c r="F404"/>
      <c r="G404"/>
      <c r="H404"/>
    </row>
    <row r="405" spans="1:8">
      <c r="A405" s="409" t="s">
        <v>299</v>
      </c>
      <c r="B405" s="410">
        <v>0.3</v>
      </c>
      <c r="C405" s="411"/>
      <c r="D405" s="393" t="s">
        <v>31</v>
      </c>
      <c r="E405"/>
      <c r="F405"/>
      <c r="G405"/>
      <c r="H405"/>
    </row>
    <row r="406" spans="1:8">
      <c r="A406" s="406" t="s">
        <v>300</v>
      </c>
      <c r="B406" s="407"/>
      <c r="C406" s="408">
        <v>7.6</v>
      </c>
      <c r="D406" s="397" t="s">
        <v>49</v>
      </c>
      <c r="E406"/>
      <c r="F406"/>
      <c r="G406"/>
      <c r="H406"/>
    </row>
    <row r="407" spans="1:8">
      <c r="A407" s="409" t="s">
        <v>295</v>
      </c>
      <c r="B407" s="410">
        <v>0.252</v>
      </c>
      <c r="C407" s="411"/>
      <c r="D407" s="393" t="s">
        <v>31</v>
      </c>
      <c r="E407"/>
      <c r="F407"/>
      <c r="G407"/>
      <c r="H407"/>
    </row>
    <row r="408" spans="1:8">
      <c r="A408" s="406" t="s">
        <v>296</v>
      </c>
      <c r="B408" s="407"/>
      <c r="C408" s="408">
        <v>5.37</v>
      </c>
      <c r="D408" s="397" t="s">
        <v>49</v>
      </c>
      <c r="E408"/>
      <c r="F408"/>
      <c r="G408"/>
      <c r="H408"/>
    </row>
    <row r="409" spans="1:8">
      <c r="A409" s="409" t="s">
        <v>294</v>
      </c>
      <c r="B409" s="410">
        <v>0.248</v>
      </c>
      <c r="C409" s="411"/>
      <c r="D409" s="393" t="s">
        <v>31</v>
      </c>
      <c r="E409"/>
      <c r="F409"/>
      <c r="G409"/>
      <c r="H409"/>
    </row>
    <row r="410" spans="1:8">
      <c r="A410" s="406" t="s">
        <v>293</v>
      </c>
      <c r="B410" s="407"/>
      <c r="C410" s="408">
        <v>5.57</v>
      </c>
      <c r="D410" s="412" t="s">
        <v>49</v>
      </c>
      <c r="E410"/>
      <c r="F410"/>
      <c r="G410"/>
    </row>
    <row r="411" spans="1:8">
      <c r="A411" s="409" t="s">
        <v>289</v>
      </c>
      <c r="B411" s="410">
        <v>0.33600000000000002</v>
      </c>
      <c r="C411" s="411"/>
      <c r="D411" s="393" t="s">
        <v>31</v>
      </c>
      <c r="E411"/>
      <c r="F411"/>
      <c r="G411"/>
    </row>
    <row r="412" spans="1:8">
      <c r="A412" s="406" t="s">
        <v>290</v>
      </c>
      <c r="B412" s="407"/>
      <c r="C412" s="408">
        <v>7.47</v>
      </c>
      <c r="D412" s="397" t="s">
        <v>49</v>
      </c>
      <c r="E412"/>
      <c r="F412"/>
      <c r="G412"/>
    </row>
    <row r="413" spans="1:8">
      <c r="A413" s="409" t="s">
        <v>291</v>
      </c>
      <c r="B413" s="410">
        <v>0.32</v>
      </c>
      <c r="C413" s="411"/>
      <c r="D413" s="393" t="s">
        <v>31</v>
      </c>
      <c r="E413"/>
      <c r="F413"/>
      <c r="G413"/>
    </row>
    <row r="414" spans="1:8">
      <c r="A414" s="406" t="s">
        <v>292</v>
      </c>
      <c r="B414" s="407"/>
      <c r="C414" s="408">
        <v>7.73</v>
      </c>
      <c r="D414" s="412" t="s">
        <v>49</v>
      </c>
      <c r="E414"/>
      <c r="F414"/>
      <c r="G414"/>
    </row>
  </sheetData>
  <dataConsolidate/>
  <mergeCells count="3">
    <mergeCell ref="F1:G1"/>
    <mergeCell ref="G4:I4"/>
    <mergeCell ref="D4:F4"/>
  </mergeCells>
  <phoneticPr fontId="0" type="noConversion"/>
  <dataValidations xWindow="87" yWindow="392" count="7">
    <dataValidation type="list" allowBlank="1" showInputMessage="1" showErrorMessage="1" prompt="click on arrow for a drop down list" sqref="A51:A55">
      <formula1>$A$308:$A$329</formula1>
    </dataValidation>
    <dataValidation type="list" allowBlank="1" showInputMessage="1" showErrorMessage="1" prompt="Click on arrow for a drop down list" sqref="E36">
      <formula1>$F$291:$F$344</formula1>
    </dataValidation>
    <dataValidation type="list" allowBlank="1" showInputMessage="1" showErrorMessage="1" prompt="click on arrow for a drop down list" sqref="A61:A65">
      <formula1>$A$332:$A$336</formula1>
    </dataValidation>
    <dataValidation type="list" allowBlank="1" showInputMessage="1" showErrorMessage="1" sqref="A71:A75">
      <formula1>$A$340:$A$380</formula1>
    </dataValidation>
    <dataValidation type="list" allowBlank="1" showInputMessage="1" showErrorMessage="1" sqref="A88:A93">
      <formula1>$A$383:$A$414</formula1>
    </dataValidation>
    <dataValidation type="list" allowBlank="1" showInputMessage="1" showErrorMessage="1" prompt="click on arrow for a drop down list" sqref="A41:A45">
      <formula1>$A$291:$A$307</formula1>
    </dataValidation>
    <dataValidation type="list" allowBlank="1" showInputMessage="1" showErrorMessage="1" prompt="Click on arrow for a drop down list" sqref="E8:E25 E31:E35">
      <formula1>$F$291:$F$345</formula1>
    </dataValidation>
  </dataValidations>
  <printOptions horizontalCentered="1"/>
  <pageMargins left="0.7" right="0.45" top="0.75" bottom="0.75" header="0.3" footer="0.3"/>
  <pageSetup scale="75" orientation="portrait" horizontalDpi="4294967293" verticalDpi="300"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3"/>
  <sheetViews>
    <sheetView showGridLines="0" workbookViewId="0">
      <selection activeCell="G24" sqref="G2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2.85546875" customWidth="1"/>
  </cols>
  <sheetData>
    <row r="1" spans="1:16" s="1" customFormat="1" ht="22.5" customHeight="1" thickBot="1">
      <c r="A1" s="363" t="s">
        <v>3</v>
      </c>
      <c r="B1" s="364" t="str">
        <f>'Daily Summary'!L2</f>
        <v>S19001</v>
      </c>
      <c r="C1" s="365"/>
      <c r="D1" s="366"/>
      <c r="E1" s="367" t="s">
        <v>51</v>
      </c>
      <c r="F1" s="456" t="str">
        <f>'Daily Summary'!A1</f>
        <v>T/S Kevin McCormack</v>
      </c>
      <c r="G1" s="456"/>
      <c r="H1" s="368"/>
      <c r="I1" s="369"/>
      <c r="J1" s="11"/>
      <c r="K1" s="5"/>
      <c r="L1" s="5"/>
      <c r="M1" s="5"/>
      <c r="N1" s="5"/>
      <c r="O1" s="5"/>
      <c r="P1" s="5"/>
    </row>
    <row r="2" spans="1:16" s="1" customFormat="1" ht="12.75"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'day2'!B4+1</f>
        <v>43437</v>
      </c>
      <c r="C4" s="14"/>
      <c r="D4" s="459" t="s">
        <v>286</v>
      </c>
      <c r="E4" s="459"/>
      <c r="F4" s="459"/>
      <c r="G4" s="457"/>
      <c r="H4" s="457"/>
      <c r="I4" s="458"/>
    </row>
    <row r="5" spans="1:16" ht="13.5" thickBot="1">
      <c r="A5" s="375"/>
      <c r="B5" s="372"/>
      <c r="C5" s="376"/>
      <c r="D5" s="371"/>
      <c r="E5" s="372"/>
      <c r="F5" s="372"/>
      <c r="G5" s="377"/>
      <c r="H5" s="371"/>
      <c r="I5" s="378"/>
    </row>
    <row r="6" spans="1:16" s="24" customFormat="1" ht="10.5">
      <c r="A6" s="101"/>
      <c r="B6" s="272" t="s">
        <v>335</v>
      </c>
      <c r="C6" s="272" t="s">
        <v>237</v>
      </c>
      <c r="D6" s="102"/>
      <c r="E6" s="272" t="s">
        <v>4</v>
      </c>
      <c r="F6" s="102"/>
      <c r="G6" s="272" t="s">
        <v>2</v>
      </c>
      <c r="H6" s="272" t="s">
        <v>5</v>
      </c>
      <c r="I6" s="103"/>
    </row>
    <row r="7" spans="1:16" s="24" customFormat="1" ht="11.25" thickBot="1">
      <c r="A7" s="104" t="s">
        <v>53</v>
      </c>
      <c r="B7" s="105" t="s">
        <v>336</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40</v>
      </c>
      <c r="F17" s="88" t="s">
        <v>169</v>
      </c>
      <c r="G17" s="120">
        <v>0</v>
      </c>
      <c r="H17" s="121">
        <f>INDEX(rate!$F$4:$G$58,MATCH(E17,rate!$F$4:$F$58,0),2)</f>
        <v>110</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33</v>
      </c>
      <c r="F20" s="88" t="s">
        <v>169</v>
      </c>
      <c r="G20" s="120">
        <v>0</v>
      </c>
      <c r="H20" s="121">
        <f>INDEX(rate!$F$4:$G$58,MATCH(E20,rate!$F$4:$F$58,0),2)</f>
        <v>75</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335</v>
      </c>
      <c r="C29" s="272"/>
      <c r="D29" s="102"/>
      <c r="E29" s="272" t="s">
        <v>4</v>
      </c>
      <c r="F29" s="102"/>
      <c r="G29" s="272" t="s">
        <v>2</v>
      </c>
      <c r="H29" s="272" t="s">
        <v>5</v>
      </c>
      <c r="I29" s="103"/>
    </row>
    <row r="30" spans="1:10" s="24" customFormat="1" ht="11.25" customHeight="1" thickBot="1">
      <c r="A30" s="104" t="s">
        <v>339</v>
      </c>
      <c r="B30" s="105" t="s">
        <v>336</v>
      </c>
      <c r="C30" s="105"/>
      <c r="D30" s="105" t="s">
        <v>10</v>
      </c>
      <c r="E30" s="105" t="s">
        <v>1</v>
      </c>
      <c r="F30" s="105" t="s">
        <v>6</v>
      </c>
      <c r="G30" s="105" t="s">
        <v>7</v>
      </c>
      <c r="H30" s="105" t="s">
        <v>8</v>
      </c>
      <c r="I30" s="106" t="s">
        <v>9</v>
      </c>
      <c r="J30" s="107"/>
    </row>
    <row r="31" spans="1:10" s="24" customFormat="1" ht="11.25" customHeight="1">
      <c r="A31" s="108" t="s">
        <v>167</v>
      </c>
      <c r="B31" s="429"/>
      <c r="C31" s="109" t="s">
        <v>338</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338</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338</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338</v>
      </c>
      <c r="D34" s="118" t="s">
        <v>168</v>
      </c>
      <c r="E34" s="119" t="s">
        <v>40</v>
      </c>
      <c r="F34" s="88" t="s">
        <v>169</v>
      </c>
      <c r="G34" s="120">
        <v>0</v>
      </c>
      <c r="H34" s="121">
        <f>INDEX(rate!$F$4:$G$57,MATCH(E34,rate!$F$4:$F$57,0),2)</f>
        <v>110</v>
      </c>
      <c r="I34" s="122">
        <f t="shared" si="1"/>
        <v>0</v>
      </c>
    </row>
    <row r="35" spans="1:9" s="24" customFormat="1" ht="11.25" customHeight="1">
      <c r="A35" s="117" t="s">
        <v>167</v>
      </c>
      <c r="B35" s="430"/>
      <c r="C35" s="123" t="s">
        <v>338</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337</v>
      </c>
      <c r="D37" s="130"/>
      <c r="E37" s="131"/>
      <c r="F37" s="130"/>
      <c r="G37" s="131"/>
      <c r="H37" s="132"/>
      <c r="I37" s="133">
        <f>SUM(I31:I35)</f>
        <v>0</v>
      </c>
    </row>
    <row r="38" spans="1:9" s="24" customFormat="1" ht="11.25" thickBot="1">
      <c r="A38" s="383"/>
      <c r="B38" s="207"/>
      <c r="C38" s="159"/>
      <c r="D38" s="159"/>
      <c r="E38" s="159"/>
      <c r="F38" s="159"/>
      <c r="G38" s="160"/>
      <c r="H38" s="207"/>
      <c r="I38" s="380"/>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311</v>
      </c>
      <c r="B41" s="142"/>
      <c r="C41" s="143"/>
      <c r="D41" s="121" t="str">
        <f>INDEX(rate!$A$4:$D$20,MATCH(A41,rate!$A$4:$A$20,0),4)</f>
        <v>HOURS</v>
      </c>
      <c r="E41" s="144">
        <v>0</v>
      </c>
      <c r="F41" s="145">
        <f>INDEX(rate!$A$4:$D$20,MATCH(A41,rate!$A$4:$A$20,0),2)</f>
        <v>5372</v>
      </c>
      <c r="G41" s="146">
        <f>E41*F41</f>
        <v>0</v>
      </c>
      <c r="H41" s="251"/>
      <c r="I41" s="380"/>
    </row>
    <row r="42" spans="1:9" s="24" customFormat="1" ht="10.5">
      <c r="A42" s="141" t="s">
        <v>312</v>
      </c>
      <c r="B42" s="142"/>
      <c r="C42" s="143"/>
      <c r="D42" s="121" t="str">
        <f>INDEX(rate!$A$4:$D$20,MATCH(A42,rate!$A$4:$A$20,0),4)</f>
        <v>HOURS</v>
      </c>
      <c r="E42" s="144">
        <v>0</v>
      </c>
      <c r="F42" s="145">
        <f>INDEX(rate!$A$4:$D$20,MATCH(A42,rate!$A$4:$A$20,0),2)</f>
        <v>3038</v>
      </c>
      <c r="G42" s="146">
        <f>E42*F42</f>
        <v>0</v>
      </c>
      <c r="H42" s="252"/>
      <c r="I42" s="380"/>
    </row>
    <row r="43" spans="1:9" s="24" customFormat="1" ht="10.5">
      <c r="A43" s="141" t="s">
        <v>314</v>
      </c>
      <c r="B43" s="142"/>
      <c r="C43" s="143"/>
      <c r="D43" s="121" t="str">
        <f>INDEX(rate!$A$4:$D$20,MATCH(A43,rate!$A$4:$A$20,0),4)</f>
        <v>HOURS</v>
      </c>
      <c r="E43" s="144">
        <v>0</v>
      </c>
      <c r="F43" s="145">
        <f>INDEX(rate!$A$4:$D$20,MATCH(A43,rate!$A$4:$A$20,0),2)</f>
        <v>3662</v>
      </c>
      <c r="G43" s="146">
        <f>E43*F43</f>
        <v>0</v>
      </c>
      <c r="H43" s="252"/>
      <c r="I43" s="380"/>
    </row>
    <row r="44" spans="1:9" s="24" customFormat="1" ht="10.5">
      <c r="A44" s="141" t="s">
        <v>316</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315</v>
      </c>
      <c r="B45" s="150"/>
      <c r="C45" s="151"/>
      <c r="D45" s="124" t="str">
        <f>INDEX(rate!$A$4:$D$20,MATCH(A45,rate!$A$4:$A$20,0),4)</f>
        <v>HOURS</v>
      </c>
      <c r="E45" s="152">
        <v>0</v>
      </c>
      <c r="F45" s="153">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419"/>
      <c r="D48" s="419"/>
      <c r="E48" s="419"/>
      <c r="F48" s="419"/>
      <c r="G48" s="445"/>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268</v>
      </c>
      <c r="B51" s="163"/>
      <c r="C51" s="164"/>
      <c r="D51" s="114" t="str">
        <f>INDEX(rate!$A$21:$D$42,MATCH(A51,rate!$A$21:$A$42,0),4)</f>
        <v>HOURS</v>
      </c>
      <c r="E51" s="165">
        <v>0</v>
      </c>
      <c r="F51" s="166">
        <f>INDEX(rate!$A$21:$D$42,MATCH(A51,rate!$A$21:$A$42,0),2)</f>
        <v>27924</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268</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265</v>
      </c>
      <c r="B61" s="174"/>
      <c r="C61" s="114" t="str">
        <f>INDEX(rate!$A$45:$D$49,MATCH(A61,rate!$A$45:$A$49,0),4)</f>
        <v>HOURS</v>
      </c>
      <c r="D61" s="165">
        <v>0</v>
      </c>
      <c r="E61" s="114">
        <f>INDEX(rate!$A$45:$D$49,MATCH(A61,rate!$A$45:$A$49,0),2)</f>
        <v>10803</v>
      </c>
      <c r="F61" s="167">
        <f>D61*E61</f>
        <v>0</v>
      </c>
      <c r="G61" s="147"/>
      <c r="H61" s="157"/>
      <c r="I61" s="380"/>
    </row>
    <row r="62" spans="1:9" s="24" customFormat="1" ht="11.25" thickBot="1">
      <c r="A62" s="162" t="s">
        <v>264</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265</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135</v>
      </c>
      <c r="B64" s="174"/>
      <c r="C64" s="114" t="str">
        <f>INDEX(rate!$A$45:$D$49,MATCH(A64,rate!$A$45:$A$49,0),4)</f>
        <v>HOURS</v>
      </c>
      <c r="D64" s="165">
        <v>0</v>
      </c>
      <c r="E64" s="114">
        <f>INDEX(rate!$A$45:$D$49,MATCH(A64,rate!$A$45:$A$49,0),2)</f>
        <v>16879</v>
      </c>
      <c r="F64" s="167">
        <f>D64*E64</f>
        <v>0</v>
      </c>
      <c r="G64" s="147"/>
      <c r="H64" s="157"/>
      <c r="I64" s="380"/>
    </row>
    <row r="65" spans="1:9" s="24" customFormat="1" ht="11.25" thickBot="1">
      <c r="A65" s="257" t="s">
        <v>267</v>
      </c>
      <c r="B65" s="258"/>
      <c r="C65" s="259" t="str">
        <f>INDEX(rate!$A$45:$D$49,MATCH(A65,rate!$A$45:$A$49,0),4)</f>
        <v>HOURS</v>
      </c>
      <c r="D65" s="260">
        <v>0</v>
      </c>
      <c r="E65" s="259">
        <f>INDEX(rate!$A$45:$D$49,MATCH(A65,rate!$A$45:$A$49,0),2)</f>
        <v>12270</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273</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266</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255</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272</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227</v>
      </c>
      <c r="B79" s="194"/>
      <c r="C79" s="195" t="s">
        <v>228</v>
      </c>
      <c r="D79" s="196"/>
      <c r="E79" s="194"/>
      <c r="F79" s="222" t="s">
        <v>229</v>
      </c>
      <c r="G79" s="271" t="s">
        <v>230</v>
      </c>
      <c r="H79" s="207"/>
      <c r="I79" s="380"/>
    </row>
    <row r="80" spans="1:9" s="24" customFormat="1" ht="10.5">
      <c r="A80" s="198" t="s">
        <v>231</v>
      </c>
      <c r="B80" s="199"/>
      <c r="C80" s="200"/>
      <c r="D80" s="201"/>
      <c r="E80" s="199"/>
      <c r="F80" s="263"/>
      <c r="G80" s="202">
        <v>0</v>
      </c>
      <c r="H80" s="207"/>
      <c r="I80" s="380"/>
    </row>
    <row r="81" spans="1:9" s="24" customFormat="1" ht="10.5">
      <c r="A81" s="198" t="s">
        <v>231</v>
      </c>
      <c r="B81" s="199"/>
      <c r="C81" s="200"/>
      <c r="D81" s="201"/>
      <c r="E81" s="199"/>
      <c r="F81" s="255"/>
      <c r="G81" s="202">
        <v>0</v>
      </c>
      <c r="H81" s="207"/>
      <c r="I81" s="380"/>
    </row>
    <row r="82" spans="1:9" s="24" customFormat="1" ht="10.5">
      <c r="A82" s="198" t="s">
        <v>231</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232</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292</v>
      </c>
      <c r="B88" s="184"/>
      <c r="C88" s="185" t="str">
        <f>INDEX(rate!$A$96:$D$127,MATCH(A88,rate!$A$96:$A$127,0),4)</f>
        <v>DAYS</v>
      </c>
      <c r="D88" s="186">
        <v>0</v>
      </c>
      <c r="E88" s="121"/>
      <c r="F88" s="185">
        <f>INDEX(rate!$A$96:$D$127,MATCH(A88,rate!$A$96:$A$127,0),3)</f>
        <v>7.73</v>
      </c>
      <c r="G88" s="187"/>
      <c r="H88" s="169">
        <f>D88*F88</f>
        <v>0</v>
      </c>
      <c r="I88" s="380"/>
    </row>
    <row r="89" spans="1:9" s="24" customFormat="1" ht="10.5">
      <c r="A89" s="141" t="s">
        <v>291</v>
      </c>
      <c r="B89" s="188"/>
      <c r="C89" s="185" t="str">
        <f>INDEX(rate!$A$96:$D$127,MATCH(A89,rate!$A$96:$A$127,0),4)</f>
        <v>MILES</v>
      </c>
      <c r="D89" s="189"/>
      <c r="E89" s="283">
        <f>INDEX(rate!$A$96:$D$127,MATCH(A89,rate!$A$96:$A$127,0),2)</f>
        <v>0.32</v>
      </c>
      <c r="F89" s="121"/>
      <c r="G89" s="144">
        <v>0</v>
      </c>
      <c r="H89" s="169">
        <f>E89*G89</f>
        <v>0</v>
      </c>
      <c r="I89" s="380"/>
    </row>
    <row r="90" spans="1:9" s="24" customFormat="1" ht="10.5">
      <c r="A90" s="141" t="s">
        <v>292</v>
      </c>
      <c r="B90" s="188"/>
      <c r="C90" s="185" t="str">
        <f>INDEX(rate!$A$96:$D$127,MATCH(A90,rate!$A$96:$A$127,0),4)</f>
        <v>DAYS</v>
      </c>
      <c r="D90" s="186">
        <v>0</v>
      </c>
      <c r="E90" s="284"/>
      <c r="F90" s="185">
        <f>INDEX(rate!$A$96:$D$127,MATCH(A90,rate!$A$96:$A$127,0),3)</f>
        <v>7.73</v>
      </c>
      <c r="G90" s="187"/>
      <c r="H90" s="169">
        <f>D90*F90</f>
        <v>0</v>
      </c>
      <c r="I90" s="380"/>
    </row>
    <row r="91" spans="1:9" s="24" customFormat="1" ht="10.5">
      <c r="A91" s="141" t="s">
        <v>291</v>
      </c>
      <c r="B91" s="188"/>
      <c r="C91" s="185" t="str">
        <f>INDEX(rate!$A$96:$D$127,MATCH(A91,rate!$A$96:$A$127,0),4)</f>
        <v>MILES</v>
      </c>
      <c r="D91" s="189"/>
      <c r="E91" s="283">
        <f>INDEX(rate!$A$96:$D$127,MATCH(A91,rate!$A$96:$A$127,0),2)</f>
        <v>0.32</v>
      </c>
      <c r="F91" s="121"/>
      <c r="G91" s="144">
        <v>0</v>
      </c>
      <c r="H91" s="169">
        <f>E91*G91</f>
        <v>0</v>
      </c>
      <c r="I91" s="380"/>
    </row>
    <row r="92" spans="1:9" s="24" customFormat="1" ht="10.5">
      <c r="A92" s="141" t="s">
        <v>292</v>
      </c>
      <c r="B92" s="188"/>
      <c r="C92" s="185" t="str">
        <f>INDEX(rate!$A$96:$D$127,MATCH(A92,rate!$A$96:$A$127,0),4)</f>
        <v>DAYS</v>
      </c>
      <c r="D92" s="186">
        <v>0</v>
      </c>
      <c r="E92" s="284"/>
      <c r="F92" s="185">
        <f>INDEX(rate!$A$96:$D$127,MATCH(A92,rate!$A$96:$A$127,0),3)</f>
        <v>7.73</v>
      </c>
      <c r="G92" s="187"/>
      <c r="H92" s="169">
        <f>D92*F92</f>
        <v>0</v>
      </c>
      <c r="I92" s="380"/>
    </row>
    <row r="93" spans="1:9" s="24" customFormat="1" ht="11.25" thickBot="1">
      <c r="A93" s="149" t="s">
        <v>291</v>
      </c>
      <c r="B93" s="190"/>
      <c r="C93" s="185" t="str">
        <f>INDEX(rate!$A$96:$D$127,MATCH(A93,rate!$A$96:$A$127,0),4)</f>
        <v>MILES</v>
      </c>
      <c r="D93" s="191"/>
      <c r="E93" s="285">
        <f>INDEX(rate!$A$96:$D$127,MATCH(A93,rate!$A$96:$A$127,0),2)</f>
        <v>0.32</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v>0</v>
      </c>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v>0</v>
      </c>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v>0</v>
      </c>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v>0</v>
      </c>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224</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v>0</v>
      </c>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v>0</v>
      </c>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v>0</v>
      </c>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v>0</v>
      </c>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I27+G37+G57+F67+G77+G84+H95+G105+G122+G131+G140+G149+G156+G163+G170</f>
        <v>0</v>
      </c>
      <c r="H172" s="388">
        <f ca="1">NOW()</f>
        <v>43769.48785208333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275</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8">
      <c r="A289"/>
    </row>
    <row r="290" spans="1:8">
      <c r="A290"/>
    </row>
    <row r="291" spans="1:8">
      <c r="A291"/>
    </row>
    <row r="292" spans="1:8">
      <c r="A292"/>
    </row>
    <row r="293" spans="1:8">
      <c r="A293"/>
    </row>
    <row r="294" spans="1:8">
      <c r="A294"/>
    </row>
    <row r="295" spans="1:8">
      <c r="A295" s="16" t="s">
        <v>128</v>
      </c>
    </row>
    <row r="296" spans="1:8">
      <c r="A296"/>
    </row>
    <row r="297" spans="1:8">
      <c r="A297"/>
    </row>
    <row r="298" spans="1:8" s="24" customFormat="1" ht="10.5">
      <c r="A298" s="24" t="s">
        <v>27</v>
      </c>
      <c r="B298" s="264" t="s">
        <v>28</v>
      </c>
      <c r="C298" s="26"/>
      <c r="D298" s="27"/>
      <c r="E298" s="26"/>
      <c r="F298" s="24" t="s">
        <v>27</v>
      </c>
      <c r="G298" s="264" t="s">
        <v>28</v>
      </c>
    </row>
    <row r="299" spans="1:8" ht="14.25" customHeight="1">
      <c r="A299"/>
      <c r="B299" s="15"/>
      <c r="C299" s="9"/>
      <c r="D299" s="9"/>
      <c r="F299"/>
      <c r="G299" s="13"/>
      <c r="H299"/>
    </row>
    <row r="300" spans="1:8">
      <c r="A300" s="87" t="s">
        <v>123</v>
      </c>
      <c r="B300" s="25"/>
      <c r="C300" s="26"/>
      <c r="D300" s="256"/>
      <c r="F300" s="86" t="s">
        <v>124</v>
      </c>
      <c r="G300" s="13"/>
      <c r="H300"/>
    </row>
    <row r="301" spans="1:8">
      <c r="A301" s="95" t="s">
        <v>311</v>
      </c>
      <c r="B301" s="414">
        <v>5372</v>
      </c>
      <c r="C301" s="26"/>
      <c r="D301" s="27" t="s">
        <v>29</v>
      </c>
      <c r="F301" s="24" t="s">
        <v>192</v>
      </c>
      <c r="G301" s="28">
        <v>74</v>
      </c>
      <c r="H301"/>
    </row>
    <row r="302" spans="1:8">
      <c r="A302" s="95" t="s">
        <v>312</v>
      </c>
      <c r="B302" s="414">
        <v>3038</v>
      </c>
      <c r="C302" s="26"/>
      <c r="D302" s="27" t="s">
        <v>29</v>
      </c>
      <c r="F302" s="24" t="s">
        <v>187</v>
      </c>
      <c r="G302" s="28">
        <v>97</v>
      </c>
      <c r="H302"/>
    </row>
    <row r="303" spans="1:8">
      <c r="A303" s="95" t="s">
        <v>313</v>
      </c>
      <c r="B303" s="414">
        <v>12643</v>
      </c>
      <c r="C303" s="26"/>
      <c r="D303" s="27" t="s">
        <v>29</v>
      </c>
      <c r="F303" s="24" t="s">
        <v>188</v>
      </c>
      <c r="G303" s="28">
        <v>116</v>
      </c>
      <c r="H303"/>
    </row>
    <row r="304" spans="1:8">
      <c r="A304" s="95" t="s">
        <v>314</v>
      </c>
      <c r="B304" s="414">
        <v>3662</v>
      </c>
      <c r="C304" s="26"/>
      <c r="D304" s="27" t="s">
        <v>29</v>
      </c>
      <c r="F304" s="24" t="s">
        <v>189</v>
      </c>
      <c r="G304" s="28">
        <v>137</v>
      </c>
      <c r="H304"/>
    </row>
    <row r="305" spans="1:8">
      <c r="A305" s="95" t="s">
        <v>315</v>
      </c>
      <c r="B305" s="414">
        <v>7367</v>
      </c>
      <c r="C305" s="26"/>
      <c r="D305" s="27" t="s">
        <v>29</v>
      </c>
      <c r="F305" s="24" t="s">
        <v>190</v>
      </c>
      <c r="G305" s="28">
        <v>155</v>
      </c>
      <c r="H305"/>
    </row>
    <row r="306" spans="1:8">
      <c r="A306" s="95" t="s">
        <v>316</v>
      </c>
      <c r="B306" s="414">
        <v>4848</v>
      </c>
      <c r="C306" s="26"/>
      <c r="D306" s="27" t="s">
        <v>29</v>
      </c>
      <c r="F306" s="24" t="s">
        <v>191</v>
      </c>
      <c r="G306" s="28">
        <v>174</v>
      </c>
      <c r="H306"/>
    </row>
    <row r="307" spans="1:8">
      <c r="A307" s="95" t="s">
        <v>317</v>
      </c>
      <c r="B307" s="414">
        <v>6742</v>
      </c>
      <c r="C307" s="26"/>
      <c r="D307" s="27" t="s">
        <v>29</v>
      </c>
      <c r="F307" s="24" t="s">
        <v>171</v>
      </c>
      <c r="G307" s="28">
        <v>196</v>
      </c>
      <c r="H307"/>
    </row>
    <row r="308" spans="1:8">
      <c r="A308" s="95" t="s">
        <v>318</v>
      </c>
      <c r="B308" s="414">
        <v>2663</v>
      </c>
      <c r="C308" s="26"/>
      <c r="D308" s="27" t="s">
        <v>29</v>
      </c>
      <c r="F308" s="24" t="s">
        <v>172</v>
      </c>
      <c r="G308" s="28">
        <v>204</v>
      </c>
      <c r="H308"/>
    </row>
    <row r="309" spans="1:8">
      <c r="A309" s="95" t="s">
        <v>319</v>
      </c>
      <c r="B309" s="414">
        <v>1252</v>
      </c>
      <c r="C309" s="26"/>
      <c r="D309" s="27" t="s">
        <v>29</v>
      </c>
      <c r="F309" s="24" t="s">
        <v>173</v>
      </c>
      <c r="G309" s="28">
        <v>220</v>
      </c>
      <c r="H309"/>
    </row>
    <row r="310" spans="1:8">
      <c r="A310" s="95" t="s">
        <v>320</v>
      </c>
      <c r="B310" s="414">
        <v>7946</v>
      </c>
      <c r="C310" s="26"/>
      <c r="D310" s="27" t="s">
        <v>29</v>
      </c>
      <c r="F310" s="24" t="s">
        <v>174</v>
      </c>
      <c r="G310" s="28">
        <v>231</v>
      </c>
      <c r="H310"/>
    </row>
    <row r="311" spans="1:8">
      <c r="A311" s="95" t="s">
        <v>321</v>
      </c>
      <c r="B311" s="414">
        <v>8626</v>
      </c>
      <c r="C311" s="26"/>
      <c r="D311" s="27" t="s">
        <v>29</v>
      </c>
      <c r="F311" s="24" t="s">
        <v>68</v>
      </c>
      <c r="G311" s="28">
        <v>34</v>
      </c>
      <c r="H311"/>
    </row>
    <row r="312" spans="1:8">
      <c r="A312" s="95" t="s">
        <v>322</v>
      </c>
      <c r="B312" s="414">
        <v>4076</v>
      </c>
      <c r="C312" s="26"/>
      <c r="D312" s="27" t="s">
        <v>29</v>
      </c>
      <c r="F312" s="24" t="s">
        <v>69</v>
      </c>
      <c r="G312" s="28">
        <v>126</v>
      </c>
      <c r="H312"/>
    </row>
    <row r="313" spans="1:8">
      <c r="A313" s="95" t="s">
        <v>323</v>
      </c>
      <c r="B313" s="414">
        <v>7494</v>
      </c>
      <c r="C313" s="26"/>
      <c r="D313" s="27" t="s">
        <v>29</v>
      </c>
      <c r="F313" s="24" t="s">
        <v>70</v>
      </c>
      <c r="G313" s="28">
        <v>116</v>
      </c>
      <c r="H313"/>
    </row>
    <row r="314" spans="1:8">
      <c r="A314" s="95" t="s">
        <v>324</v>
      </c>
      <c r="B314" s="414">
        <v>8614</v>
      </c>
      <c r="C314" s="26"/>
      <c r="D314" s="27" t="s">
        <v>29</v>
      </c>
      <c r="F314" s="24" t="s">
        <v>71</v>
      </c>
      <c r="G314" s="28">
        <v>110</v>
      </c>
      <c r="H314"/>
    </row>
    <row r="315" spans="1:8">
      <c r="A315" s="95" t="s">
        <v>325</v>
      </c>
      <c r="B315" s="414">
        <v>2777</v>
      </c>
      <c r="C315" s="26"/>
      <c r="D315" s="27" t="s">
        <v>29</v>
      </c>
      <c r="F315" s="24" t="s">
        <v>30</v>
      </c>
      <c r="G315" s="28">
        <v>33</v>
      </c>
      <c r="H315"/>
    </row>
    <row r="316" spans="1:8">
      <c r="A316" s="95" t="s">
        <v>326</v>
      </c>
      <c r="B316" s="414">
        <v>1883</v>
      </c>
      <c r="C316" s="26"/>
      <c r="D316" s="27" t="s">
        <v>29</v>
      </c>
      <c r="F316" s="24" t="s">
        <v>11</v>
      </c>
      <c r="G316" s="28">
        <v>47</v>
      </c>
      <c r="H316"/>
    </row>
    <row r="317" spans="1:8">
      <c r="A317" s="95" t="s">
        <v>327</v>
      </c>
      <c r="B317" s="414">
        <v>899</v>
      </c>
      <c r="C317" s="26"/>
      <c r="D317" s="27" t="s">
        <v>29</v>
      </c>
      <c r="F317" s="24" t="s">
        <v>32</v>
      </c>
      <c r="G317" s="28">
        <v>51</v>
      </c>
      <c r="H317"/>
    </row>
    <row r="318" spans="1:8">
      <c r="A318" s="24" t="s">
        <v>268</v>
      </c>
      <c r="B318" s="28">
        <v>27924</v>
      </c>
      <c r="D318" s="27" t="s">
        <v>29</v>
      </c>
      <c r="F318" s="24" t="s">
        <v>12</v>
      </c>
      <c r="G318" s="28">
        <v>64</v>
      </c>
      <c r="H318"/>
    </row>
    <row r="319" spans="1:8">
      <c r="A319" s="24" t="s">
        <v>271</v>
      </c>
      <c r="B319" s="28">
        <v>45354</v>
      </c>
      <c r="D319" s="27" t="s">
        <v>29</v>
      </c>
      <c r="F319" s="24" t="s">
        <v>33</v>
      </c>
      <c r="G319" s="28">
        <v>75</v>
      </c>
      <c r="H319"/>
    </row>
    <row r="320" spans="1:8">
      <c r="A320" s="24" t="s">
        <v>270</v>
      </c>
      <c r="B320" s="28">
        <v>33412</v>
      </c>
      <c r="D320" s="27" t="s">
        <v>29</v>
      </c>
      <c r="F320" s="24" t="s">
        <v>14</v>
      </c>
      <c r="G320" s="28">
        <v>86</v>
      </c>
      <c r="H320"/>
    </row>
    <row r="321" spans="1:8">
      <c r="A321" s="24" t="s">
        <v>149</v>
      </c>
      <c r="B321" s="29">
        <v>11203</v>
      </c>
      <c r="D321" s="27" t="s">
        <v>29</v>
      </c>
      <c r="F321" s="24" t="s">
        <v>34</v>
      </c>
      <c r="G321" s="28">
        <v>97</v>
      </c>
      <c r="H321"/>
    </row>
    <row r="322" spans="1:8">
      <c r="A322" s="24" t="s">
        <v>150</v>
      </c>
      <c r="B322" s="28">
        <v>23711</v>
      </c>
      <c r="D322" s="27" t="s">
        <v>29</v>
      </c>
      <c r="F322" s="24" t="s">
        <v>35</v>
      </c>
      <c r="G322" s="28">
        <v>107</v>
      </c>
      <c r="H322"/>
    </row>
    <row r="323" spans="1:8">
      <c r="A323" s="24" t="s">
        <v>151</v>
      </c>
      <c r="B323" s="28">
        <v>10018</v>
      </c>
      <c r="D323" s="27" t="s">
        <v>29</v>
      </c>
      <c r="F323" s="24" t="s">
        <v>36</v>
      </c>
      <c r="G323" s="28">
        <v>122</v>
      </c>
      <c r="H323"/>
    </row>
    <row r="324" spans="1:8">
      <c r="A324" s="24" t="s">
        <v>152</v>
      </c>
      <c r="B324" s="28">
        <v>17329</v>
      </c>
      <c r="D324" s="27" t="s">
        <v>29</v>
      </c>
      <c r="F324" s="24" t="s">
        <v>72</v>
      </c>
      <c r="G324" s="28">
        <v>150</v>
      </c>
      <c r="H324"/>
    </row>
    <row r="325" spans="1:8">
      <c r="A325" s="24" t="s">
        <v>153</v>
      </c>
      <c r="B325" s="28">
        <v>10094</v>
      </c>
      <c r="D325" s="27" t="s">
        <v>29</v>
      </c>
      <c r="F325" s="24" t="s">
        <v>42</v>
      </c>
      <c r="G325" s="28">
        <v>27</v>
      </c>
      <c r="H325"/>
    </row>
    <row r="326" spans="1:8">
      <c r="A326" s="24" t="s">
        <v>154</v>
      </c>
      <c r="B326" s="28">
        <v>8263</v>
      </c>
      <c r="D326" s="27" t="s">
        <v>29</v>
      </c>
      <c r="F326" s="24" t="s">
        <v>43</v>
      </c>
      <c r="G326" s="28">
        <v>35</v>
      </c>
      <c r="H326"/>
    </row>
    <row r="327" spans="1:8">
      <c r="A327" s="24" t="s">
        <v>155</v>
      </c>
      <c r="B327" s="28">
        <v>7519</v>
      </c>
      <c r="D327" s="27" t="s">
        <v>29</v>
      </c>
      <c r="F327" s="24" t="s">
        <v>44</v>
      </c>
      <c r="G327" s="28">
        <v>41</v>
      </c>
      <c r="H327"/>
    </row>
    <row r="328" spans="1:8">
      <c r="A328" s="24" t="s">
        <v>156</v>
      </c>
      <c r="B328" s="28">
        <v>7878</v>
      </c>
      <c r="D328" s="27" t="s">
        <v>29</v>
      </c>
      <c r="F328" s="24" t="s">
        <v>45</v>
      </c>
      <c r="G328" s="28">
        <v>44</v>
      </c>
      <c r="H328"/>
    </row>
    <row r="329" spans="1:8">
      <c r="A329" s="24" t="s">
        <v>269</v>
      </c>
      <c r="B329" s="28">
        <v>20423</v>
      </c>
      <c r="D329" s="27" t="s">
        <v>29</v>
      </c>
      <c r="F329" s="24" t="s">
        <v>46</v>
      </c>
      <c r="G329" s="28">
        <v>48</v>
      </c>
      <c r="H329"/>
    </row>
    <row r="330" spans="1:8">
      <c r="A330" s="24" t="s">
        <v>157</v>
      </c>
      <c r="B330" s="28">
        <v>11748</v>
      </c>
      <c r="D330" s="27" t="s">
        <v>29</v>
      </c>
      <c r="F330" s="24" t="s">
        <v>47</v>
      </c>
      <c r="G330" s="28">
        <v>49</v>
      </c>
      <c r="H330"/>
    </row>
    <row r="331" spans="1:8">
      <c r="A331" s="24" t="s">
        <v>158</v>
      </c>
      <c r="B331" s="28">
        <v>4867</v>
      </c>
      <c r="D331" s="27" t="s">
        <v>29</v>
      </c>
      <c r="F331" s="24" t="s">
        <v>48</v>
      </c>
      <c r="G331" s="28">
        <v>52</v>
      </c>
      <c r="H331"/>
    </row>
    <row r="332" spans="1:8">
      <c r="A332" s="24" t="s">
        <v>159</v>
      </c>
      <c r="B332" s="28">
        <v>13024</v>
      </c>
      <c r="D332" s="27" t="s">
        <v>29</v>
      </c>
      <c r="F332" s="24" t="s">
        <v>37</v>
      </c>
      <c r="G332" s="28">
        <v>67</v>
      </c>
      <c r="H332"/>
    </row>
    <row r="333" spans="1:8">
      <c r="A333" s="24" t="s">
        <v>160</v>
      </c>
      <c r="B333" s="28">
        <v>9396</v>
      </c>
      <c r="D333" s="27" t="s">
        <v>29</v>
      </c>
      <c r="F333" s="24" t="s">
        <v>38</v>
      </c>
      <c r="G333" s="28">
        <v>67</v>
      </c>
      <c r="H333"/>
    </row>
    <row r="334" spans="1:8">
      <c r="A334" s="24" t="s">
        <v>161</v>
      </c>
      <c r="B334" s="28">
        <v>4546</v>
      </c>
      <c r="D334" s="27" t="s">
        <v>29</v>
      </c>
      <c r="F334" s="24" t="s">
        <v>39</v>
      </c>
      <c r="G334" s="28">
        <v>78</v>
      </c>
      <c r="H334"/>
    </row>
    <row r="335" spans="1:8">
      <c r="A335" s="24" t="s">
        <v>162</v>
      </c>
      <c r="B335" s="28">
        <v>6099</v>
      </c>
      <c r="D335" s="27" t="s">
        <v>29</v>
      </c>
      <c r="F335" s="24" t="s">
        <v>13</v>
      </c>
      <c r="G335" s="28">
        <v>94</v>
      </c>
      <c r="H335"/>
    </row>
    <row r="336" spans="1:8">
      <c r="A336" s="24" t="s">
        <v>163</v>
      </c>
      <c r="B336" s="28">
        <v>6258</v>
      </c>
      <c r="D336" s="27" t="s">
        <v>29</v>
      </c>
      <c r="F336" s="24" t="s">
        <v>40</v>
      </c>
      <c r="G336" s="28">
        <v>110</v>
      </c>
      <c r="H336"/>
    </row>
    <row r="337" spans="1:8">
      <c r="A337" s="24" t="s">
        <v>164</v>
      </c>
      <c r="B337" s="28">
        <v>8556</v>
      </c>
      <c r="D337" s="27" t="s">
        <v>29</v>
      </c>
      <c r="F337" s="24" t="s">
        <v>41</v>
      </c>
      <c r="G337" s="28">
        <v>128</v>
      </c>
      <c r="H337"/>
    </row>
    <row r="338" spans="1:8">
      <c r="A338" s="24" t="s">
        <v>165</v>
      </c>
      <c r="B338" s="28">
        <v>10960</v>
      </c>
      <c r="D338" s="27" t="s">
        <v>29</v>
      </c>
      <c r="F338" s="24" t="s">
        <v>175</v>
      </c>
      <c r="G338" s="28">
        <v>154</v>
      </c>
      <c r="H338"/>
    </row>
    <row r="339" spans="1:8">
      <c r="A339" s="24" t="s">
        <v>166</v>
      </c>
      <c r="B339" s="28">
        <v>8662</v>
      </c>
      <c r="D339" s="27" t="s">
        <v>29</v>
      </c>
      <c r="F339" s="24" t="s">
        <v>238</v>
      </c>
      <c r="G339" s="28">
        <v>142</v>
      </c>
      <c r="H339"/>
    </row>
    <row r="340" spans="1:8">
      <c r="A340" s="24"/>
      <c r="B340" s="28"/>
      <c r="D340" s="27"/>
      <c r="F340" s="24" t="s">
        <v>239</v>
      </c>
      <c r="G340" s="28">
        <v>106</v>
      </c>
      <c r="H340"/>
    </row>
    <row r="341" spans="1:8">
      <c r="A341" s="86" t="s">
        <v>125</v>
      </c>
      <c r="B341" s="28"/>
      <c r="D341" s="27" t="s">
        <v>29</v>
      </c>
      <c r="F341" s="24" t="s">
        <v>73</v>
      </c>
      <c r="G341" s="30">
        <v>34</v>
      </c>
      <c r="H341"/>
    </row>
    <row r="342" spans="1:8">
      <c r="A342" s="95" t="s">
        <v>267</v>
      </c>
      <c r="B342" s="28">
        <v>12270</v>
      </c>
      <c r="D342" s="27" t="s">
        <v>29</v>
      </c>
      <c r="F342" s="26" t="s">
        <v>74</v>
      </c>
      <c r="G342" s="31">
        <v>36</v>
      </c>
      <c r="H342"/>
    </row>
    <row r="343" spans="1:8">
      <c r="A343" s="24" t="s">
        <v>263</v>
      </c>
      <c r="B343" s="33">
        <v>22751</v>
      </c>
      <c r="D343" s="27" t="s">
        <v>29</v>
      </c>
      <c r="F343" s="26" t="s">
        <v>75</v>
      </c>
      <c r="G343" s="31">
        <v>39</v>
      </c>
      <c r="H343"/>
    </row>
    <row r="344" spans="1:8">
      <c r="A344" s="24" t="s">
        <v>135</v>
      </c>
      <c r="B344" s="28">
        <v>16879</v>
      </c>
      <c r="D344" s="27" t="s">
        <v>29</v>
      </c>
      <c r="F344" s="26" t="s">
        <v>76</v>
      </c>
      <c r="G344" s="31">
        <v>42</v>
      </c>
      <c r="H344"/>
    </row>
    <row r="345" spans="1:8">
      <c r="A345" s="24" t="s">
        <v>264</v>
      </c>
      <c r="B345" s="28">
        <v>15542</v>
      </c>
      <c r="D345" s="27" t="s">
        <v>29</v>
      </c>
      <c r="F345" s="26" t="s">
        <v>77</v>
      </c>
      <c r="G345" s="31">
        <v>44</v>
      </c>
      <c r="H345"/>
    </row>
    <row r="346" spans="1:8">
      <c r="A346" s="24" t="s">
        <v>265</v>
      </c>
      <c r="B346" s="28">
        <v>10803</v>
      </c>
      <c r="D346" s="27" t="s">
        <v>29</v>
      </c>
      <c r="F346" s="26" t="s">
        <v>78</v>
      </c>
      <c r="G346" s="31">
        <v>47</v>
      </c>
      <c r="H346"/>
    </row>
    <row r="347" spans="1:8">
      <c r="A347" s="24"/>
      <c r="B347" s="28"/>
      <c r="C347" s="9"/>
      <c r="D347" s="27" t="s">
        <v>29</v>
      </c>
      <c r="F347" s="26" t="s">
        <v>79</v>
      </c>
      <c r="G347" s="31">
        <v>49</v>
      </c>
      <c r="H347"/>
    </row>
    <row r="348" spans="1:8">
      <c r="A348" s="24"/>
      <c r="B348" s="29"/>
      <c r="C348" s="9"/>
      <c r="D348" s="9"/>
      <c r="F348" s="26" t="s">
        <v>80</v>
      </c>
      <c r="G348" s="31">
        <v>52</v>
      </c>
      <c r="H348"/>
    </row>
    <row r="349" spans="1:8">
      <c r="A349" s="86" t="s">
        <v>126</v>
      </c>
      <c r="B349" s="28"/>
      <c r="C349" s="9"/>
      <c r="D349" s="9"/>
      <c r="F349" s="26" t="s">
        <v>81</v>
      </c>
      <c r="G349" s="31">
        <v>54</v>
      </c>
      <c r="H349"/>
    </row>
    <row r="350" spans="1:8">
      <c r="A350" s="95" t="s">
        <v>140</v>
      </c>
      <c r="B350" s="28">
        <v>15</v>
      </c>
      <c r="C350" s="9"/>
      <c r="D350" s="9" t="s">
        <v>7</v>
      </c>
      <c r="F350" s="26" t="s">
        <v>82</v>
      </c>
      <c r="G350" s="31">
        <v>56</v>
      </c>
      <c r="H350"/>
    </row>
    <row r="351" spans="1:8">
      <c r="A351" s="95" t="s">
        <v>240</v>
      </c>
      <c r="B351" s="28">
        <v>13</v>
      </c>
      <c r="C351" s="9"/>
      <c r="D351" s="9" t="s">
        <v>7</v>
      </c>
      <c r="F351" s="26" t="s">
        <v>83</v>
      </c>
      <c r="G351" s="31">
        <v>59</v>
      </c>
      <c r="H351"/>
    </row>
    <row r="352" spans="1:8">
      <c r="A352" s="95" t="s">
        <v>138</v>
      </c>
      <c r="B352" s="28">
        <v>48</v>
      </c>
      <c r="C352" s="9"/>
      <c r="D352" s="9" t="s">
        <v>7</v>
      </c>
      <c r="F352" s="26" t="s">
        <v>85</v>
      </c>
      <c r="G352" s="31">
        <v>61</v>
      </c>
      <c r="H352"/>
    </row>
    <row r="353" spans="1:8">
      <c r="A353" s="95" t="s">
        <v>273</v>
      </c>
      <c r="B353" s="28">
        <v>150</v>
      </c>
      <c r="C353" s="9"/>
      <c r="D353" s="9" t="s">
        <v>7</v>
      </c>
      <c r="F353" s="26" t="s">
        <v>86</v>
      </c>
      <c r="G353" s="31">
        <v>63</v>
      </c>
      <c r="H353"/>
    </row>
    <row r="354" spans="1:8">
      <c r="A354" s="95" t="s">
        <v>84</v>
      </c>
      <c r="B354" s="28">
        <v>15</v>
      </c>
      <c r="C354" s="9"/>
      <c r="D354" s="9" t="s">
        <v>7</v>
      </c>
      <c r="F354" s="26" t="s">
        <v>87</v>
      </c>
      <c r="G354" s="31">
        <v>65</v>
      </c>
      <c r="H354"/>
    </row>
    <row r="355" spans="1:8">
      <c r="A355" s="95" t="s">
        <v>241</v>
      </c>
      <c r="B355" s="28">
        <v>17</v>
      </c>
      <c r="C355" s="9"/>
      <c r="D355" s="9" t="s">
        <v>7</v>
      </c>
      <c r="F355" s="26" t="s">
        <v>334</v>
      </c>
      <c r="G355" s="31">
        <v>0</v>
      </c>
      <c r="H355"/>
    </row>
    <row r="356" spans="1:8">
      <c r="A356" s="95" t="s">
        <v>242</v>
      </c>
      <c r="B356" s="28">
        <v>40</v>
      </c>
      <c r="C356" s="9"/>
      <c r="D356" s="9" t="s">
        <v>7</v>
      </c>
      <c r="H356"/>
    </row>
    <row r="357" spans="1:8">
      <c r="A357" s="95" t="s">
        <v>132</v>
      </c>
      <c r="B357" s="28">
        <v>22</v>
      </c>
      <c r="C357" s="9"/>
      <c r="D357" s="9" t="s">
        <v>7</v>
      </c>
      <c r="H357"/>
    </row>
    <row r="358" spans="1:8">
      <c r="A358" s="95" t="s">
        <v>344</v>
      </c>
      <c r="B358" s="28">
        <v>259</v>
      </c>
      <c r="C358" s="9"/>
      <c r="D358" s="9" t="s">
        <v>7</v>
      </c>
      <c r="H358"/>
    </row>
    <row r="359" spans="1:8">
      <c r="A359" s="95" t="s">
        <v>342</v>
      </c>
      <c r="B359" s="28">
        <v>9</v>
      </c>
      <c r="C359" s="9"/>
      <c r="D359" s="9" t="s">
        <v>7</v>
      </c>
      <c r="H359"/>
    </row>
    <row r="360" spans="1:8">
      <c r="A360" s="95" t="s">
        <v>343</v>
      </c>
      <c r="B360" s="28">
        <v>14</v>
      </c>
      <c r="C360" s="9"/>
      <c r="D360" s="9" t="s">
        <v>7</v>
      </c>
      <c r="H360"/>
    </row>
    <row r="361" spans="1:8">
      <c r="A361" s="95" t="s">
        <v>88</v>
      </c>
      <c r="B361" s="28">
        <v>38</v>
      </c>
      <c r="C361" s="9"/>
      <c r="D361" s="9" t="s">
        <v>7</v>
      </c>
      <c r="H361"/>
    </row>
    <row r="362" spans="1:8">
      <c r="A362" s="95" t="s">
        <v>243</v>
      </c>
      <c r="B362" s="28">
        <v>13</v>
      </c>
      <c r="C362" s="9"/>
      <c r="D362" s="9" t="s">
        <v>7</v>
      </c>
      <c r="H362"/>
    </row>
    <row r="363" spans="1:8">
      <c r="A363" s="95" t="s">
        <v>244</v>
      </c>
      <c r="B363" s="28">
        <v>4</v>
      </c>
      <c r="C363" s="9"/>
      <c r="D363" s="9" t="s">
        <v>7</v>
      </c>
      <c r="H363"/>
    </row>
    <row r="364" spans="1:8">
      <c r="A364" s="95" t="s">
        <v>245</v>
      </c>
      <c r="B364" s="28">
        <v>5</v>
      </c>
      <c r="C364" s="9"/>
      <c r="D364" s="9" t="s">
        <v>7</v>
      </c>
      <c r="H364"/>
    </row>
    <row r="365" spans="1:8">
      <c r="A365" s="95" t="s">
        <v>246</v>
      </c>
      <c r="B365" s="28">
        <v>296</v>
      </c>
      <c r="C365" s="9"/>
      <c r="D365" s="9" t="s">
        <v>7</v>
      </c>
      <c r="H365"/>
    </row>
    <row r="366" spans="1:8">
      <c r="A366" s="95" t="s">
        <v>89</v>
      </c>
      <c r="B366" s="28">
        <v>77</v>
      </c>
      <c r="C366" s="9"/>
      <c r="D366" s="9" t="s">
        <v>7</v>
      </c>
      <c r="H366"/>
    </row>
    <row r="367" spans="1:8">
      <c r="A367" s="95" t="s">
        <v>247</v>
      </c>
      <c r="B367" s="28">
        <v>30</v>
      </c>
      <c r="C367" s="9"/>
      <c r="D367" s="9" t="s">
        <v>7</v>
      </c>
      <c r="H367"/>
    </row>
    <row r="368" spans="1:8">
      <c r="A368" s="95" t="s">
        <v>248</v>
      </c>
      <c r="B368" s="28">
        <v>3</v>
      </c>
      <c r="C368" s="9"/>
      <c r="D368" s="9" t="s">
        <v>7</v>
      </c>
      <c r="H368"/>
    </row>
    <row r="369" spans="1:8">
      <c r="A369" s="95" t="s">
        <v>249</v>
      </c>
      <c r="B369" s="28">
        <v>3</v>
      </c>
      <c r="C369" s="9"/>
      <c r="D369" s="9" t="s">
        <v>7</v>
      </c>
      <c r="H369"/>
    </row>
    <row r="370" spans="1:8">
      <c r="A370" s="95" t="s">
        <v>250</v>
      </c>
      <c r="B370" s="28">
        <v>2</v>
      </c>
      <c r="C370" s="9"/>
      <c r="D370" s="9" t="s">
        <v>7</v>
      </c>
      <c r="H370"/>
    </row>
    <row r="371" spans="1:8">
      <c r="A371" s="95" t="s">
        <v>251</v>
      </c>
      <c r="B371" s="28">
        <v>5</v>
      </c>
      <c r="C371" s="9"/>
      <c r="D371" s="9" t="s">
        <v>7</v>
      </c>
      <c r="H371"/>
    </row>
    <row r="372" spans="1:8">
      <c r="A372" s="95" t="s">
        <v>252</v>
      </c>
      <c r="B372" s="28">
        <v>288</v>
      </c>
      <c r="C372" s="9"/>
      <c r="D372" s="9" t="s">
        <v>7</v>
      </c>
      <c r="H372"/>
    </row>
    <row r="373" spans="1:8">
      <c r="A373" s="24" t="s">
        <v>253</v>
      </c>
      <c r="B373" s="28">
        <v>12</v>
      </c>
      <c r="D373" s="9" t="s">
        <v>7</v>
      </c>
      <c r="H373"/>
    </row>
    <row r="374" spans="1:8">
      <c r="A374" s="24" t="s">
        <v>254</v>
      </c>
      <c r="B374" s="33">
        <v>136</v>
      </c>
      <c r="D374" s="9" t="s">
        <v>7</v>
      </c>
      <c r="H374"/>
    </row>
    <row r="375" spans="1:8">
      <c r="A375" s="24" t="s">
        <v>329</v>
      </c>
      <c r="B375" s="33">
        <v>79</v>
      </c>
      <c r="D375" s="9" t="s">
        <v>7</v>
      </c>
      <c r="H375"/>
    </row>
    <row r="376" spans="1:8">
      <c r="A376" s="24" t="s">
        <v>272</v>
      </c>
      <c r="B376" s="28">
        <v>937</v>
      </c>
      <c r="D376" s="9" t="s">
        <v>62</v>
      </c>
      <c r="H376"/>
    </row>
    <row r="377" spans="1:8">
      <c r="A377" s="24" t="s">
        <v>266</v>
      </c>
      <c r="B377" s="28">
        <v>937</v>
      </c>
      <c r="D377" s="9" t="s">
        <v>62</v>
      </c>
      <c r="H377"/>
    </row>
    <row r="378" spans="1:8">
      <c r="A378" s="24" t="s">
        <v>255</v>
      </c>
      <c r="B378" s="28">
        <v>8</v>
      </c>
      <c r="D378" s="9" t="s">
        <v>7</v>
      </c>
      <c r="H378"/>
    </row>
    <row r="379" spans="1:8">
      <c r="A379" s="24" t="s">
        <v>256</v>
      </c>
      <c r="B379" s="28">
        <v>19</v>
      </c>
      <c r="D379" s="9" t="s">
        <v>7</v>
      </c>
      <c r="H379"/>
    </row>
    <row r="380" spans="1:8">
      <c r="A380" s="24" t="s">
        <v>90</v>
      </c>
      <c r="B380" s="28">
        <v>81</v>
      </c>
      <c r="D380" s="9" t="s">
        <v>7</v>
      </c>
      <c r="H380"/>
    </row>
    <row r="381" spans="1:8">
      <c r="A381" s="24" t="s">
        <v>139</v>
      </c>
      <c r="B381" s="28">
        <v>73</v>
      </c>
      <c r="D381" s="9" t="s">
        <v>7</v>
      </c>
      <c r="H381"/>
    </row>
    <row r="382" spans="1:8">
      <c r="A382" s="24" t="s">
        <v>170</v>
      </c>
      <c r="B382" s="28">
        <v>102</v>
      </c>
      <c r="C382" s="9"/>
      <c r="D382" s="9" t="s">
        <v>7</v>
      </c>
      <c r="H382"/>
    </row>
    <row r="383" spans="1:8">
      <c r="A383" s="24" t="s">
        <v>257</v>
      </c>
      <c r="B383" s="28">
        <v>13</v>
      </c>
      <c r="C383" s="9"/>
      <c r="D383" s="9" t="s">
        <v>7</v>
      </c>
      <c r="H383"/>
    </row>
    <row r="384" spans="1:8">
      <c r="A384" s="24" t="s">
        <v>258</v>
      </c>
      <c r="B384" s="28">
        <v>149</v>
      </c>
      <c r="C384" s="27"/>
      <c r="D384" s="9" t="s">
        <v>7</v>
      </c>
      <c r="H384"/>
    </row>
    <row r="385" spans="1:8">
      <c r="A385" s="24" t="s">
        <v>136</v>
      </c>
      <c r="B385" s="28">
        <v>371</v>
      </c>
      <c r="C385" s="27"/>
      <c r="D385" s="9" t="s">
        <v>7</v>
      </c>
      <c r="H385"/>
    </row>
    <row r="386" spans="1:8">
      <c r="A386" s="24" t="s">
        <v>137</v>
      </c>
      <c r="B386" s="28">
        <v>25</v>
      </c>
      <c r="C386" s="27"/>
      <c r="D386" s="9" t="s">
        <v>7</v>
      </c>
      <c r="H386"/>
    </row>
    <row r="387" spans="1:8">
      <c r="A387" s="24" t="s">
        <v>259</v>
      </c>
      <c r="B387" s="28">
        <v>88</v>
      </c>
      <c r="C387" s="27"/>
      <c r="D387" s="9" t="s">
        <v>7</v>
      </c>
      <c r="H387"/>
    </row>
    <row r="388" spans="1:8">
      <c r="A388" s="24" t="s">
        <v>260</v>
      </c>
      <c r="B388" s="28">
        <v>80</v>
      </c>
      <c r="C388" s="27"/>
      <c r="D388" s="9" t="s">
        <v>7</v>
      </c>
      <c r="H388"/>
    </row>
    <row r="389" spans="1:8">
      <c r="A389" s="24" t="s">
        <v>261</v>
      </c>
      <c r="B389" s="28">
        <v>80</v>
      </c>
      <c r="C389" s="27"/>
      <c r="D389" s="9" t="s">
        <v>7</v>
      </c>
      <c r="H389"/>
    </row>
    <row r="390" spans="1:8">
      <c r="A390" s="24" t="s">
        <v>262</v>
      </c>
      <c r="B390" s="28">
        <v>58</v>
      </c>
      <c r="C390" s="27"/>
      <c r="D390" s="9" t="s">
        <v>7</v>
      </c>
      <c r="H390"/>
    </row>
    <row r="391" spans="1:8">
      <c r="A391" s="24"/>
      <c r="B391" s="28"/>
      <c r="C391" s="27"/>
      <c r="D391" s="9"/>
      <c r="E391"/>
      <c r="H391"/>
    </row>
    <row r="392" spans="1:8">
      <c r="A392" s="401" t="s">
        <v>127</v>
      </c>
      <c r="B392" s="28"/>
      <c r="C392" s="27"/>
      <c r="D392" s="27"/>
      <c r="E392"/>
      <c r="H392"/>
    </row>
    <row r="393" spans="1:8">
      <c r="A393" s="390" t="s">
        <v>276</v>
      </c>
      <c r="B393" s="391">
        <v>0.17399999999999999</v>
      </c>
      <c r="C393" s="402"/>
      <c r="D393" s="393" t="s">
        <v>31</v>
      </c>
      <c r="E393"/>
      <c r="H393"/>
    </row>
    <row r="394" spans="1:8">
      <c r="A394" s="394" t="s">
        <v>277</v>
      </c>
      <c r="B394" s="403"/>
      <c r="C394" s="400">
        <v>8.3699999999999992</v>
      </c>
      <c r="D394" s="397" t="s">
        <v>49</v>
      </c>
      <c r="E394"/>
      <c r="H394"/>
    </row>
    <row r="395" spans="1:8">
      <c r="A395" s="390" t="s">
        <v>278</v>
      </c>
      <c r="B395" s="391">
        <v>0.13100000000000001</v>
      </c>
      <c r="C395" s="399"/>
      <c r="D395" s="393" t="s">
        <v>31</v>
      </c>
      <c r="E395"/>
      <c r="F395"/>
      <c r="G395"/>
      <c r="H395"/>
    </row>
    <row r="396" spans="1:8">
      <c r="A396" s="394" t="s">
        <v>279</v>
      </c>
      <c r="B396" s="395"/>
      <c r="C396" s="400">
        <v>7.06</v>
      </c>
      <c r="D396" s="397" t="s">
        <v>49</v>
      </c>
      <c r="E396"/>
      <c r="F396"/>
      <c r="G396"/>
      <c r="H396"/>
    </row>
    <row r="397" spans="1:8">
      <c r="A397" s="390" t="s">
        <v>280</v>
      </c>
      <c r="B397" s="391">
        <v>0.123</v>
      </c>
      <c r="C397" s="399"/>
      <c r="D397" s="393" t="s">
        <v>31</v>
      </c>
      <c r="E397"/>
      <c r="F397"/>
      <c r="G397"/>
      <c r="H397"/>
    </row>
    <row r="398" spans="1:8">
      <c r="A398" s="394" t="s">
        <v>281</v>
      </c>
      <c r="B398" s="395"/>
      <c r="C398" s="400">
        <v>6.17</v>
      </c>
      <c r="D398" s="397" t="s">
        <v>49</v>
      </c>
      <c r="E398"/>
      <c r="F398"/>
      <c r="G398"/>
      <c r="H398"/>
    </row>
    <row r="399" spans="1:8">
      <c r="A399" s="390" t="s">
        <v>282</v>
      </c>
      <c r="B399" s="391">
        <v>0.27500000000000002</v>
      </c>
      <c r="C399" s="399"/>
      <c r="D399" s="393" t="s">
        <v>31</v>
      </c>
      <c r="E399"/>
      <c r="F399"/>
      <c r="G399"/>
      <c r="H399"/>
    </row>
    <row r="400" spans="1:8">
      <c r="A400" s="394" t="s">
        <v>283</v>
      </c>
      <c r="B400" s="395"/>
      <c r="C400" s="400">
        <v>8.9700000000000006</v>
      </c>
      <c r="D400" s="397" t="s">
        <v>49</v>
      </c>
      <c r="E400"/>
      <c r="F400"/>
      <c r="G400"/>
      <c r="H400"/>
    </row>
    <row r="401" spans="1:10">
      <c r="A401" s="390" t="s">
        <v>301</v>
      </c>
      <c r="B401" s="391">
        <v>0.21099999999999999</v>
      </c>
      <c r="C401" s="398"/>
      <c r="D401" s="393" t="s">
        <v>31</v>
      </c>
      <c r="E401"/>
      <c r="F401"/>
      <c r="G401"/>
      <c r="H401"/>
    </row>
    <row r="402" spans="1:10">
      <c r="A402" s="394" t="s">
        <v>302</v>
      </c>
      <c r="B402" s="395"/>
      <c r="C402" s="396">
        <v>10.27</v>
      </c>
      <c r="D402" s="397" t="s">
        <v>49</v>
      </c>
      <c r="E402"/>
      <c r="F402"/>
      <c r="G402"/>
      <c r="H402"/>
    </row>
    <row r="403" spans="1:10">
      <c r="A403" s="390" t="s">
        <v>307</v>
      </c>
      <c r="B403" s="391">
        <v>0.20699999999999999</v>
      </c>
      <c r="C403" s="392"/>
      <c r="D403" s="393" t="s">
        <v>31</v>
      </c>
      <c r="E403"/>
      <c r="F403"/>
      <c r="G403"/>
      <c r="H403"/>
    </row>
    <row r="404" spans="1:10">
      <c r="A404" s="394" t="s">
        <v>308</v>
      </c>
      <c r="B404" s="395"/>
      <c r="C404" s="396">
        <v>8.6300000000000008</v>
      </c>
      <c r="D404" s="397" t="s">
        <v>49</v>
      </c>
      <c r="E404"/>
      <c r="F404"/>
      <c r="G404"/>
      <c r="H404"/>
      <c r="J404" s="413"/>
    </row>
    <row r="405" spans="1:10">
      <c r="A405" s="390" t="s">
        <v>303</v>
      </c>
      <c r="B405" s="404">
        <v>0.16300000000000001</v>
      </c>
      <c r="C405" s="392"/>
      <c r="D405" s="393" t="s">
        <v>31</v>
      </c>
      <c r="E405"/>
      <c r="F405"/>
      <c r="G405"/>
      <c r="H405"/>
      <c r="J405" s="413"/>
    </row>
    <row r="406" spans="1:10">
      <c r="A406" s="394" t="s">
        <v>304</v>
      </c>
      <c r="B406" s="405"/>
      <c r="C406" s="396">
        <v>8.1300000000000008</v>
      </c>
      <c r="D406" s="397" t="s">
        <v>49</v>
      </c>
      <c r="E406"/>
      <c r="F406"/>
      <c r="G406"/>
      <c r="H406"/>
      <c r="J406" s="413"/>
    </row>
    <row r="407" spans="1:10">
      <c r="A407" s="390" t="s">
        <v>287</v>
      </c>
      <c r="B407" s="404">
        <v>0.31</v>
      </c>
      <c r="C407" s="392"/>
      <c r="D407" s="393" t="s">
        <v>31</v>
      </c>
      <c r="E407"/>
      <c r="F407"/>
      <c r="G407"/>
      <c r="H407"/>
      <c r="J407" s="413"/>
    </row>
    <row r="408" spans="1:10">
      <c r="A408" s="394" t="s">
        <v>288</v>
      </c>
      <c r="B408" s="405"/>
      <c r="C408" s="396">
        <v>9.1999999999999993</v>
      </c>
      <c r="D408" s="397" t="s">
        <v>49</v>
      </c>
      <c r="E408"/>
      <c r="F408"/>
      <c r="G408"/>
      <c r="H408"/>
      <c r="J408" s="413"/>
    </row>
    <row r="409" spans="1:10">
      <c r="A409" s="390" t="s">
        <v>305</v>
      </c>
      <c r="B409" s="404">
        <v>0.26500000000000001</v>
      </c>
      <c r="C409" s="392"/>
      <c r="D409" s="393" t="s">
        <v>31</v>
      </c>
      <c r="E409"/>
      <c r="F409"/>
      <c r="G409"/>
      <c r="H409"/>
      <c r="J409" s="413"/>
    </row>
    <row r="410" spans="1:10">
      <c r="A410" s="394" t="s">
        <v>306</v>
      </c>
      <c r="B410" s="405"/>
      <c r="C410" s="396">
        <v>6.83</v>
      </c>
      <c r="D410" s="397" t="s">
        <v>49</v>
      </c>
      <c r="E410"/>
      <c r="F410"/>
      <c r="G410"/>
      <c r="H410"/>
    </row>
    <row r="411" spans="1:10">
      <c r="A411" s="390" t="s">
        <v>309</v>
      </c>
      <c r="B411" s="404">
        <v>0.249</v>
      </c>
      <c r="C411" s="392"/>
      <c r="D411" s="393" t="s">
        <v>31</v>
      </c>
      <c r="E411"/>
      <c r="F411"/>
      <c r="G411"/>
      <c r="H411"/>
    </row>
    <row r="412" spans="1:10">
      <c r="A412" s="406" t="s">
        <v>310</v>
      </c>
      <c r="B412" s="407"/>
      <c r="C412" s="408">
        <v>8.43</v>
      </c>
      <c r="D412" s="397" t="s">
        <v>49</v>
      </c>
      <c r="E412"/>
      <c r="F412"/>
      <c r="G412"/>
      <c r="H412"/>
    </row>
    <row r="413" spans="1:10">
      <c r="A413" s="390" t="s">
        <v>297</v>
      </c>
      <c r="B413" s="391">
        <v>0.26400000000000001</v>
      </c>
      <c r="C413" s="392"/>
      <c r="D413" s="393" t="s">
        <v>31</v>
      </c>
      <c r="E413"/>
      <c r="F413"/>
      <c r="G413"/>
      <c r="H413"/>
    </row>
    <row r="414" spans="1:10">
      <c r="A414" s="394" t="s">
        <v>298</v>
      </c>
      <c r="B414" s="395"/>
      <c r="C414" s="396">
        <v>6.33</v>
      </c>
      <c r="D414" s="397" t="s">
        <v>49</v>
      </c>
      <c r="E414"/>
      <c r="F414"/>
      <c r="G414"/>
      <c r="H414"/>
    </row>
    <row r="415" spans="1:10">
      <c r="A415" s="409" t="s">
        <v>299</v>
      </c>
      <c r="B415" s="410">
        <v>0.3</v>
      </c>
      <c r="C415" s="411"/>
      <c r="D415" s="393" t="s">
        <v>31</v>
      </c>
      <c r="E415"/>
      <c r="F415"/>
      <c r="G415"/>
      <c r="H415"/>
    </row>
    <row r="416" spans="1:10">
      <c r="A416" s="406" t="s">
        <v>300</v>
      </c>
      <c r="B416" s="407"/>
      <c r="C416" s="408">
        <v>7.6</v>
      </c>
      <c r="D416" s="397" t="s">
        <v>49</v>
      </c>
      <c r="E416"/>
      <c r="F416"/>
      <c r="G416"/>
      <c r="H416"/>
    </row>
    <row r="417" spans="1:8">
      <c r="A417" s="409" t="s">
        <v>295</v>
      </c>
      <c r="B417" s="410">
        <v>0.252</v>
      </c>
      <c r="C417" s="411"/>
      <c r="D417" s="393" t="s">
        <v>31</v>
      </c>
      <c r="E417"/>
      <c r="F417"/>
      <c r="G417"/>
      <c r="H417"/>
    </row>
    <row r="418" spans="1:8">
      <c r="A418" s="406" t="s">
        <v>296</v>
      </c>
      <c r="B418" s="407"/>
      <c r="C418" s="408">
        <v>5.37</v>
      </c>
      <c r="D418" s="397" t="s">
        <v>49</v>
      </c>
      <c r="E418"/>
      <c r="F418"/>
      <c r="G418"/>
      <c r="H418"/>
    </row>
    <row r="419" spans="1:8">
      <c r="A419" s="409" t="s">
        <v>294</v>
      </c>
      <c r="B419" s="410">
        <v>0.248</v>
      </c>
      <c r="C419" s="411"/>
      <c r="D419" s="393" t="s">
        <v>31</v>
      </c>
      <c r="E419"/>
      <c r="F419"/>
      <c r="G419"/>
      <c r="H419"/>
    </row>
    <row r="420" spans="1:8">
      <c r="A420" s="406" t="s">
        <v>293</v>
      </c>
      <c r="B420" s="407"/>
      <c r="C420" s="408">
        <v>5.57</v>
      </c>
      <c r="D420" s="412" t="s">
        <v>49</v>
      </c>
      <c r="E420"/>
      <c r="F420"/>
      <c r="G420"/>
    </row>
    <row r="421" spans="1:8">
      <c r="A421" s="409" t="s">
        <v>289</v>
      </c>
      <c r="B421" s="410">
        <v>0.33600000000000002</v>
      </c>
      <c r="C421" s="411"/>
      <c r="D421" s="393" t="s">
        <v>31</v>
      </c>
      <c r="E421"/>
      <c r="F421"/>
      <c r="G421"/>
    </row>
    <row r="422" spans="1:8">
      <c r="A422" s="406" t="s">
        <v>290</v>
      </c>
      <c r="B422" s="407"/>
      <c r="C422" s="408">
        <v>7.47</v>
      </c>
      <c r="D422" s="397" t="s">
        <v>49</v>
      </c>
      <c r="E422"/>
      <c r="F422"/>
      <c r="G422"/>
    </row>
    <row r="423" spans="1:8">
      <c r="A423" s="409" t="s">
        <v>291</v>
      </c>
      <c r="B423" s="410">
        <v>0.32</v>
      </c>
      <c r="C423" s="411"/>
      <c r="D423" s="393" t="s">
        <v>31</v>
      </c>
      <c r="E423"/>
      <c r="F423"/>
      <c r="G423"/>
    </row>
    <row r="424" spans="1:8">
      <c r="A424" s="406" t="s">
        <v>292</v>
      </c>
      <c r="B424" s="407"/>
      <c r="C424" s="408">
        <v>7.73</v>
      </c>
      <c r="D424" s="412" t="s">
        <v>49</v>
      </c>
      <c r="E424"/>
      <c r="F424"/>
      <c r="G424"/>
    </row>
    <row r="425" spans="1:8">
      <c r="A425" s="24"/>
      <c r="B425" s="280"/>
      <c r="C425" s="28"/>
      <c r="D425" s="27"/>
      <c r="H425"/>
    </row>
    <row r="426" spans="1:8">
      <c r="A426" s="24"/>
      <c r="B426" s="280"/>
      <c r="C426" s="28"/>
      <c r="D426" s="27"/>
      <c r="H426"/>
    </row>
    <row r="427" spans="1:8">
      <c r="A427" s="24"/>
      <c r="B427" s="280"/>
      <c r="C427" s="28"/>
      <c r="D427" s="27"/>
      <c r="H427"/>
    </row>
    <row r="428" spans="1:8">
      <c r="A428" s="24"/>
      <c r="B428" s="280"/>
      <c r="C428" s="28"/>
      <c r="D428" s="27"/>
      <c r="H428"/>
    </row>
    <row r="429" spans="1:8">
      <c r="A429" s="24"/>
      <c r="B429" s="280"/>
      <c r="C429" s="28"/>
      <c r="D429" s="27"/>
      <c r="H429"/>
    </row>
    <row r="430" spans="1:8">
      <c r="A430" s="24"/>
      <c r="B430" s="280"/>
      <c r="C430" s="28"/>
      <c r="D430" s="27"/>
      <c r="H430"/>
    </row>
    <row r="431" spans="1:8">
      <c r="A431" s="24"/>
      <c r="B431" s="280"/>
      <c r="C431" s="28"/>
      <c r="D431" s="27"/>
      <c r="H431"/>
    </row>
    <row r="432" spans="1:8">
      <c r="A432" s="24"/>
      <c r="B432" s="280"/>
      <c r="C432" s="32"/>
      <c r="D432" s="27"/>
      <c r="H432"/>
    </row>
    <row r="433" spans="1:8">
      <c r="A433" s="24"/>
      <c r="B433" s="280"/>
      <c r="C433" s="30"/>
      <c r="D433" s="27"/>
      <c r="H433"/>
    </row>
    <row r="434" spans="1:8">
      <c r="A434" s="24"/>
      <c r="B434" s="280"/>
      <c r="C434" s="30"/>
      <c r="D434" s="27"/>
      <c r="H434"/>
    </row>
    <row r="435" spans="1:8">
      <c r="A435" s="24"/>
      <c r="B435" s="280"/>
      <c r="C435" s="30"/>
      <c r="D435" s="27"/>
      <c r="H435"/>
    </row>
    <row r="436" spans="1:8">
      <c r="A436" s="24"/>
      <c r="B436" s="281"/>
      <c r="C436" s="30"/>
      <c r="D436" s="27"/>
      <c r="H436"/>
    </row>
    <row r="437" spans="1:8">
      <c r="A437" s="24"/>
      <c r="B437" s="281"/>
      <c r="C437" s="30"/>
      <c r="D437" s="27"/>
      <c r="H437"/>
    </row>
    <row r="438" spans="1:8">
      <c r="A438" s="24"/>
      <c r="B438" s="281"/>
      <c r="C438" s="30"/>
      <c r="D438" s="27"/>
      <c r="H438"/>
    </row>
    <row r="439" spans="1:8">
      <c r="A439" s="24"/>
      <c r="B439" s="281"/>
      <c r="C439" s="30"/>
      <c r="D439" s="27"/>
      <c r="H439"/>
    </row>
    <row r="440" spans="1:8">
      <c r="A440" s="24"/>
      <c r="B440" s="281"/>
      <c r="C440" s="30"/>
      <c r="D440" s="27"/>
      <c r="H440"/>
    </row>
    <row r="441" spans="1:8">
      <c r="A441" s="24"/>
      <c r="B441" s="281"/>
      <c r="C441" s="30"/>
      <c r="D441" s="27"/>
      <c r="H441"/>
    </row>
    <row r="442" spans="1:8">
      <c r="A442" s="24"/>
      <c r="B442" s="281"/>
      <c r="C442" s="30"/>
      <c r="D442" s="27"/>
      <c r="H442"/>
    </row>
    <row r="443" spans="1:8">
      <c r="A443" s="26"/>
      <c r="B443" s="282"/>
      <c r="C443" s="31"/>
      <c r="D443" s="27"/>
      <c r="H443"/>
    </row>
    <row r="444" spans="1:8">
      <c r="A444" s="26"/>
      <c r="B444" s="282"/>
      <c r="C444" s="31"/>
      <c r="D444" s="27"/>
      <c r="H444"/>
    </row>
    <row r="445" spans="1:8">
      <c r="A445" s="26"/>
      <c r="B445" s="282"/>
      <c r="C445" s="31"/>
      <c r="D445" s="27"/>
      <c r="E445"/>
      <c r="H445"/>
    </row>
    <row r="446" spans="1:8">
      <c r="A446" s="26"/>
      <c r="B446" s="282"/>
      <c r="C446" s="31"/>
      <c r="D446" s="27"/>
      <c r="E446"/>
      <c r="H446"/>
    </row>
    <row r="447" spans="1:8">
      <c r="A447" s="26"/>
      <c r="B447" s="282"/>
      <c r="C447" s="31"/>
      <c r="D447" s="27"/>
      <c r="E447"/>
      <c r="H447"/>
    </row>
    <row r="448" spans="1:8">
      <c r="A448" s="26"/>
      <c r="B448" s="282"/>
      <c r="C448" s="31"/>
      <c r="D448" s="27"/>
      <c r="E448"/>
      <c r="H448"/>
    </row>
    <row r="449" spans="1:8">
      <c r="A449" s="26"/>
      <c r="B449" s="282"/>
      <c r="C449" s="31"/>
      <c r="D449" s="27"/>
      <c r="E449"/>
      <c r="H449"/>
    </row>
    <row r="450" spans="1:8">
      <c r="A450" s="26"/>
      <c r="B450" s="282"/>
      <c r="C450" s="31"/>
      <c r="D450" s="27"/>
    </row>
    <row r="451" spans="1:8">
      <c r="A451" s="26"/>
      <c r="B451" s="282"/>
      <c r="C451" s="31"/>
      <c r="D451" s="27"/>
    </row>
    <row r="452" spans="1:8">
      <c r="A452" s="26"/>
      <c r="B452" s="282"/>
      <c r="C452" s="31"/>
      <c r="D452" s="27"/>
    </row>
    <row r="453" spans="1:8">
      <c r="A453" s="26"/>
      <c r="B453" s="282"/>
      <c r="C453" s="31"/>
      <c r="D453" s="34"/>
    </row>
  </sheetData>
  <dataConsolidate/>
  <mergeCells count="3">
    <mergeCell ref="F1:G1"/>
    <mergeCell ref="G4:I4"/>
    <mergeCell ref="D4:F4"/>
  </mergeCells>
  <phoneticPr fontId="0" type="noConversion"/>
  <dataValidations xWindow="85" yWindow="326" count="7">
    <dataValidation type="list" allowBlank="1" showInputMessage="1" showErrorMessage="1" prompt="click on arrow for a drop down list" sqref="A51:A55">
      <formula1>$A$318:$A$339</formula1>
    </dataValidation>
    <dataValidation type="list" allowBlank="1" showInputMessage="1" showErrorMessage="1" prompt="Click on arrow for a drop down list" sqref="E8:E25 E31:E35">
      <formula1>$F$301:$F$355</formula1>
    </dataValidation>
    <dataValidation type="list" allowBlank="1" showInputMessage="1" showErrorMessage="1" prompt="click on arrow for a drop down list" sqref="A61:A65">
      <formula1>$A$342:$A$346</formula1>
    </dataValidation>
    <dataValidation type="list" allowBlank="1" showInputMessage="1" showErrorMessage="1" sqref="A71:A75">
      <formula1>$A$350:$A$390</formula1>
    </dataValidation>
    <dataValidation type="list" allowBlank="1" showInputMessage="1" showErrorMessage="1" sqref="A88:A93">
      <formula1>$A$393:$A$424</formula1>
    </dataValidation>
    <dataValidation type="list" allowBlank="1" showInputMessage="1" showErrorMessage="1" prompt="Click on arrow for a drop down list" sqref="E36">
      <formula1>$F$311:$F$364</formula1>
    </dataValidation>
    <dataValidation type="list" allowBlank="1" showInputMessage="1" showErrorMessage="1" prompt="click on arrow for a drop down list" sqref="A41:A45">
      <formula1>$A$293:$A$309</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3"/>
  <sheetViews>
    <sheetView showGridLines="0" topLeftCell="A121" zoomScaleNormal="100"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 customWidth="1"/>
  </cols>
  <sheetData>
    <row r="1" spans="1:16" s="1" customFormat="1" ht="22.5" customHeight="1" thickBot="1">
      <c r="A1" s="363" t="s">
        <v>3</v>
      </c>
      <c r="B1" s="364" t="str">
        <f>'Daily Summary'!L2</f>
        <v>S19001</v>
      </c>
      <c r="C1" s="365"/>
      <c r="D1" s="366"/>
      <c r="E1" s="367" t="s">
        <v>51</v>
      </c>
      <c r="F1" s="456" t="str">
        <f>'Daily Summary'!A1</f>
        <v>T/S Kevin McCormack</v>
      </c>
      <c r="G1" s="456"/>
      <c r="H1" s="368"/>
      <c r="I1" s="369"/>
      <c r="J1" s="11"/>
      <c r="K1" s="5"/>
      <c r="L1" s="5"/>
      <c r="M1" s="5"/>
      <c r="N1" s="5"/>
      <c r="O1" s="5"/>
      <c r="P1" s="5"/>
    </row>
    <row r="2" spans="1:16" s="1" customFormat="1" ht="12.75"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'day3'!B4+1</f>
        <v>43438</v>
      </c>
      <c r="C4" s="14"/>
      <c r="D4" s="459" t="s">
        <v>286</v>
      </c>
      <c r="E4" s="459"/>
      <c r="F4" s="459"/>
      <c r="G4" s="457"/>
      <c r="H4" s="457"/>
      <c r="I4" s="458"/>
    </row>
    <row r="5" spans="1:16" ht="13.5" thickBot="1">
      <c r="A5" s="375"/>
      <c r="B5" s="372"/>
      <c r="C5" s="376"/>
      <c r="D5" s="371"/>
      <c r="E5" s="372"/>
      <c r="F5" s="372"/>
      <c r="G5" s="377"/>
      <c r="H5" s="371"/>
      <c r="I5" s="378"/>
    </row>
    <row r="6" spans="1:16" s="24" customFormat="1" ht="10.5">
      <c r="A6" s="101"/>
      <c r="B6" s="272" t="s">
        <v>335</v>
      </c>
      <c r="C6" s="272" t="s">
        <v>237</v>
      </c>
      <c r="D6" s="102"/>
      <c r="E6" s="272" t="s">
        <v>4</v>
      </c>
      <c r="F6" s="102"/>
      <c r="G6" s="272" t="s">
        <v>2</v>
      </c>
      <c r="H6" s="272" t="s">
        <v>5</v>
      </c>
      <c r="I6" s="103"/>
    </row>
    <row r="7" spans="1:16" s="24" customFormat="1" ht="11.25" thickBot="1">
      <c r="A7" s="104" t="s">
        <v>53</v>
      </c>
      <c r="B7" s="105" t="s">
        <v>336</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39</v>
      </c>
      <c r="F12" s="88" t="s">
        <v>169</v>
      </c>
      <c r="G12" s="120">
        <v>0</v>
      </c>
      <c r="H12" s="121">
        <f>INDEX(rate!$F$4:$G$58,MATCH(E12,rate!$F$4:$F$58,0),2)</f>
        <v>78</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335</v>
      </c>
      <c r="C29" s="272"/>
      <c r="D29" s="102"/>
      <c r="E29" s="272" t="s">
        <v>4</v>
      </c>
      <c r="F29" s="102"/>
      <c r="G29" s="272" t="s">
        <v>2</v>
      </c>
      <c r="H29" s="272" t="s">
        <v>5</v>
      </c>
      <c r="I29" s="103"/>
    </row>
    <row r="30" spans="1:10" s="24" customFormat="1" ht="11.25" customHeight="1" thickBot="1">
      <c r="A30" s="104" t="s">
        <v>339</v>
      </c>
      <c r="B30" s="105" t="s">
        <v>336</v>
      </c>
      <c r="C30" s="105"/>
      <c r="D30" s="105" t="s">
        <v>10</v>
      </c>
      <c r="E30" s="105" t="s">
        <v>1</v>
      </c>
      <c r="F30" s="105" t="s">
        <v>6</v>
      </c>
      <c r="G30" s="105" t="s">
        <v>7</v>
      </c>
      <c r="H30" s="105" t="s">
        <v>8</v>
      </c>
      <c r="I30" s="106" t="s">
        <v>9</v>
      </c>
      <c r="J30" s="107"/>
    </row>
    <row r="31" spans="1:10" s="24" customFormat="1" ht="11.25" customHeight="1">
      <c r="A31" s="108" t="s">
        <v>167</v>
      </c>
      <c r="B31" s="429"/>
      <c r="C31" s="109" t="s">
        <v>338</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338</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338</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338</v>
      </c>
      <c r="D34" s="118" t="s">
        <v>168</v>
      </c>
      <c r="E34" s="119" t="s">
        <v>39</v>
      </c>
      <c r="F34" s="88" t="s">
        <v>169</v>
      </c>
      <c r="G34" s="120">
        <v>0</v>
      </c>
      <c r="H34" s="121">
        <f>INDEX(rate!$F$4:$G$57,MATCH(E34,rate!$F$4:$F$57,0),2)</f>
        <v>78</v>
      </c>
      <c r="I34" s="122">
        <f t="shared" si="1"/>
        <v>0</v>
      </c>
    </row>
    <row r="35" spans="1:9" s="24" customFormat="1" ht="11.25" customHeight="1">
      <c r="A35" s="117" t="s">
        <v>167</v>
      </c>
      <c r="B35" s="430"/>
      <c r="C35" s="123" t="s">
        <v>338</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337</v>
      </c>
      <c r="D37" s="130"/>
      <c r="E37" s="131"/>
      <c r="F37" s="130"/>
      <c r="G37" s="131"/>
      <c r="H37" s="132"/>
      <c r="I37" s="133">
        <f>SUM(I31:I35)</f>
        <v>0</v>
      </c>
    </row>
    <row r="38" spans="1:9" s="24" customFormat="1" ht="11.25" thickBot="1">
      <c r="A38" s="383"/>
      <c r="B38" s="207"/>
      <c r="C38" s="159"/>
      <c r="D38" s="159"/>
      <c r="E38" s="159"/>
      <c r="F38" s="159"/>
      <c r="G38" s="160"/>
      <c r="H38" s="207"/>
      <c r="I38" s="380"/>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311</v>
      </c>
      <c r="B41" s="142"/>
      <c r="C41" s="143"/>
      <c r="D41" s="121" t="str">
        <f>INDEX(rate!$A$4:$D$20,MATCH(A41,rate!$A$4:$A$20,0),4)</f>
        <v>HOURS</v>
      </c>
      <c r="E41" s="144">
        <v>0</v>
      </c>
      <c r="F41" s="145">
        <f>INDEX(rate!$A$4:$D$20,MATCH(A41,rate!$A$4:$A$20,0),2)</f>
        <v>5372</v>
      </c>
      <c r="G41" s="146">
        <f>E41*F41</f>
        <v>0</v>
      </c>
      <c r="H41" s="251"/>
      <c r="I41" s="380"/>
    </row>
    <row r="42" spans="1:9" s="24" customFormat="1" ht="10.5">
      <c r="A42" s="141" t="s">
        <v>312</v>
      </c>
      <c r="B42" s="142"/>
      <c r="C42" s="143"/>
      <c r="D42" s="121" t="str">
        <f>INDEX(rate!$A$4:$D$20,MATCH(A42,rate!$A$4:$A$20,0),4)</f>
        <v>HOURS</v>
      </c>
      <c r="E42" s="144">
        <v>0</v>
      </c>
      <c r="F42" s="145">
        <f>INDEX(rate!$A$4:$D$20,MATCH(A42,rate!$A$4:$A$20,0),2)</f>
        <v>3038</v>
      </c>
      <c r="G42" s="146">
        <f>E42*F42</f>
        <v>0</v>
      </c>
      <c r="H42" s="252"/>
      <c r="I42" s="380"/>
    </row>
    <row r="43" spans="1:9" s="24" customFormat="1" ht="10.5">
      <c r="A43" s="141" t="s">
        <v>314</v>
      </c>
      <c r="B43" s="142"/>
      <c r="C43" s="143"/>
      <c r="D43" s="121" t="str">
        <f>INDEX(rate!$A$4:$D$20,MATCH(A43,rate!$A$4:$A$20,0),4)</f>
        <v>HOURS</v>
      </c>
      <c r="E43" s="144">
        <v>0</v>
      </c>
      <c r="F43" s="145">
        <f>INDEX(rate!$A$4:$D$20,MATCH(A43,rate!$A$4:$A$20,0),2)</f>
        <v>3662</v>
      </c>
      <c r="G43" s="146">
        <f>E43*F43</f>
        <v>0</v>
      </c>
      <c r="H43" s="252"/>
      <c r="I43" s="380"/>
    </row>
    <row r="44" spans="1:9" s="24" customFormat="1" ht="10.5">
      <c r="A44" s="141" t="s">
        <v>316</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315</v>
      </c>
      <c r="B45" s="150"/>
      <c r="C45" s="151"/>
      <c r="D45" s="124" t="str">
        <f>INDEX(rate!$A$4:$D$20,MATCH(A45,rate!$A$4:$A$20,0),4)</f>
        <v>HOURS</v>
      </c>
      <c r="E45" s="152">
        <v>0</v>
      </c>
      <c r="F45" s="153">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419"/>
      <c r="D48" s="419"/>
      <c r="E48" s="419"/>
      <c r="F48" s="419"/>
      <c r="G48" s="445"/>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269</v>
      </c>
      <c r="B51" s="163"/>
      <c r="C51" s="164"/>
      <c r="D51" s="114" t="str">
        <f>INDEX(rate!$A$21:$D$42,MATCH(A51,rate!$A$21:$A$42,0),4)</f>
        <v>HOURS</v>
      </c>
      <c r="E51" s="165">
        <v>0</v>
      </c>
      <c r="F51" s="166">
        <f>INDEX(rate!$A$21:$D$42,MATCH(A51,rate!$A$21:$A$42,0),2)</f>
        <v>20423</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268</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264</v>
      </c>
      <c r="B61" s="174"/>
      <c r="C61" s="114" t="str">
        <f>INDEX(rate!$A$45:$D$49,MATCH(A61,rate!$A$45:$A$49,0),4)</f>
        <v>HOURS</v>
      </c>
      <c r="D61" s="165">
        <v>0</v>
      </c>
      <c r="E61" s="114">
        <f>INDEX(rate!$A$45:$D$49,MATCH(A61,rate!$A$45:$A$49,0),2)</f>
        <v>15542</v>
      </c>
      <c r="F61" s="167">
        <f>D61*E61</f>
        <v>0</v>
      </c>
      <c r="G61" s="147"/>
      <c r="H61" s="157"/>
      <c r="I61" s="380"/>
    </row>
    <row r="62" spans="1:9" s="24" customFormat="1" ht="11.25" thickBot="1">
      <c r="A62" s="162" t="s">
        <v>264</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265</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135</v>
      </c>
      <c r="B64" s="174"/>
      <c r="C64" s="114" t="str">
        <f>INDEX(rate!$A$45:$D$49,MATCH(A64,rate!$A$45:$A$49,0),4)</f>
        <v>HOURS</v>
      </c>
      <c r="D64" s="165">
        <v>0</v>
      </c>
      <c r="E64" s="114">
        <f>INDEX(rate!$A$45:$D$49,MATCH(A64,rate!$A$45:$A$49,0),2)</f>
        <v>16879</v>
      </c>
      <c r="F64" s="167">
        <f>D64*E64</f>
        <v>0</v>
      </c>
      <c r="G64" s="147"/>
      <c r="H64" s="157"/>
      <c r="I64" s="380"/>
    </row>
    <row r="65" spans="1:9" s="24" customFormat="1" ht="11.25" thickBot="1">
      <c r="A65" s="257" t="s">
        <v>267</v>
      </c>
      <c r="B65" s="258"/>
      <c r="C65" s="259" t="str">
        <f>INDEX(rate!$A$45:$D$49,MATCH(A65,rate!$A$45:$A$49,0),4)</f>
        <v>HOURS</v>
      </c>
      <c r="D65" s="260">
        <v>0</v>
      </c>
      <c r="E65" s="259">
        <f>INDEX(rate!$A$45:$D$49,MATCH(A65,rate!$A$45:$A$49,0),2)</f>
        <v>12270</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273</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266</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255</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272</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227</v>
      </c>
      <c r="B79" s="194"/>
      <c r="C79" s="195" t="s">
        <v>228</v>
      </c>
      <c r="D79" s="196"/>
      <c r="E79" s="194"/>
      <c r="F79" s="222" t="s">
        <v>229</v>
      </c>
      <c r="G79" s="271" t="s">
        <v>230</v>
      </c>
      <c r="H79" s="207"/>
      <c r="I79" s="380"/>
    </row>
    <row r="80" spans="1:9" s="24" customFormat="1" ht="10.5">
      <c r="A80" s="198" t="s">
        <v>231</v>
      </c>
      <c r="B80" s="199"/>
      <c r="C80" s="200"/>
      <c r="D80" s="201"/>
      <c r="E80" s="199"/>
      <c r="F80" s="263"/>
      <c r="G80" s="202">
        <v>0</v>
      </c>
      <c r="H80" s="207"/>
      <c r="I80" s="380"/>
    </row>
    <row r="81" spans="1:9" s="24" customFormat="1" ht="10.5">
      <c r="A81" s="198" t="s">
        <v>231</v>
      </c>
      <c r="B81" s="199"/>
      <c r="C81" s="200"/>
      <c r="D81" s="201"/>
      <c r="E81" s="199"/>
      <c r="F81" s="255"/>
      <c r="G81" s="202">
        <v>0</v>
      </c>
      <c r="H81" s="207"/>
      <c r="I81" s="380"/>
    </row>
    <row r="82" spans="1:9" s="24" customFormat="1" ht="10.5">
      <c r="A82" s="198" t="s">
        <v>231</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232</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292</v>
      </c>
      <c r="B88" s="184"/>
      <c r="C88" s="185" t="str">
        <f>INDEX(rate!$A$96:$D$127,MATCH(A88,rate!$A$96:$A$127,0),4)</f>
        <v>DAYS</v>
      </c>
      <c r="D88" s="186">
        <v>0</v>
      </c>
      <c r="E88" s="121"/>
      <c r="F88" s="185">
        <f>INDEX(rate!$A$96:$D$127,MATCH(A88,rate!$A$96:$A$127,0),3)</f>
        <v>7.73</v>
      </c>
      <c r="G88" s="187"/>
      <c r="H88" s="169">
        <f>D88*F88</f>
        <v>0</v>
      </c>
      <c r="I88" s="380"/>
    </row>
    <row r="89" spans="1:9" s="24" customFormat="1" ht="10.5">
      <c r="A89" s="141" t="s">
        <v>291</v>
      </c>
      <c r="B89" s="188"/>
      <c r="C89" s="185" t="str">
        <f>INDEX(rate!$A$96:$D$127,MATCH(A89,rate!$A$96:$A$127,0),4)</f>
        <v>MILES</v>
      </c>
      <c r="D89" s="189"/>
      <c r="E89" s="283">
        <f>INDEX(rate!$A$96:$D$127,MATCH(A89,rate!$A$96:$A$127,0),2)</f>
        <v>0.32</v>
      </c>
      <c r="F89" s="121"/>
      <c r="G89" s="144">
        <v>0</v>
      </c>
      <c r="H89" s="169">
        <f>E89*G89</f>
        <v>0</v>
      </c>
      <c r="I89" s="380"/>
    </row>
    <row r="90" spans="1:9" s="24" customFormat="1" ht="10.5">
      <c r="A90" s="141" t="s">
        <v>292</v>
      </c>
      <c r="B90" s="188"/>
      <c r="C90" s="185" t="str">
        <f>INDEX(rate!$A$96:$D$127,MATCH(A90,rate!$A$96:$A$127,0),4)</f>
        <v>DAYS</v>
      </c>
      <c r="D90" s="186">
        <v>0</v>
      </c>
      <c r="E90" s="284"/>
      <c r="F90" s="185">
        <f>INDEX(rate!$A$96:$D$127,MATCH(A90,rate!$A$96:$A$127,0),3)</f>
        <v>7.73</v>
      </c>
      <c r="G90" s="187"/>
      <c r="H90" s="169">
        <f>D90*F90</f>
        <v>0</v>
      </c>
      <c r="I90" s="380"/>
    </row>
    <row r="91" spans="1:9" s="24" customFormat="1" ht="10.5">
      <c r="A91" s="141" t="s">
        <v>291</v>
      </c>
      <c r="B91" s="188"/>
      <c r="C91" s="185" t="str">
        <f>INDEX(rate!$A$96:$D$127,MATCH(A91,rate!$A$96:$A$127,0),4)</f>
        <v>MILES</v>
      </c>
      <c r="D91" s="189"/>
      <c r="E91" s="283">
        <f>INDEX(rate!$A$96:$D$127,MATCH(A91,rate!$A$96:$A$127,0),2)</f>
        <v>0.32</v>
      </c>
      <c r="F91" s="121"/>
      <c r="G91" s="144">
        <v>0</v>
      </c>
      <c r="H91" s="169">
        <f>E91*G91</f>
        <v>0</v>
      </c>
      <c r="I91" s="380"/>
    </row>
    <row r="92" spans="1:9" s="24" customFormat="1" ht="10.5">
      <c r="A92" s="141" t="s">
        <v>292</v>
      </c>
      <c r="B92" s="188"/>
      <c r="C92" s="185" t="str">
        <f>INDEX(rate!$A$96:$D$127,MATCH(A92,rate!$A$96:$A$127,0),4)</f>
        <v>DAYS</v>
      </c>
      <c r="D92" s="186">
        <v>0</v>
      </c>
      <c r="E92" s="284"/>
      <c r="F92" s="185">
        <f>INDEX(rate!$A$96:$D$127,MATCH(A92,rate!$A$96:$A$127,0),3)</f>
        <v>7.73</v>
      </c>
      <c r="G92" s="187"/>
      <c r="H92" s="169">
        <f>D92*F92</f>
        <v>0</v>
      </c>
      <c r="I92" s="380"/>
    </row>
    <row r="93" spans="1:9" s="24" customFormat="1" ht="11.25" thickBot="1">
      <c r="A93" s="149" t="s">
        <v>291</v>
      </c>
      <c r="B93" s="190"/>
      <c r="C93" s="185" t="str">
        <f>INDEX(rate!$A$96:$D$127,MATCH(A93,rate!$A$96:$A$127,0),4)</f>
        <v>MILES</v>
      </c>
      <c r="D93" s="191"/>
      <c r="E93" s="285">
        <f>INDEX(rate!$A$96:$D$127,MATCH(A93,rate!$A$96:$A$127,0),2)</f>
        <v>0.32</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225</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I27+G37+G57+F67+G77+G84+H95+G105+G122+G131+G140+G149+G156+G163+G170</f>
        <v>0</v>
      </c>
      <c r="H172" s="388">
        <f ca="1">NOW()</f>
        <v>43769.48785208333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275</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8">
      <c r="A289"/>
    </row>
    <row r="290" spans="1:8">
      <c r="A290"/>
    </row>
    <row r="291" spans="1:8">
      <c r="A291"/>
    </row>
    <row r="292" spans="1:8">
      <c r="A292"/>
    </row>
    <row r="293" spans="1:8">
      <c r="A293"/>
    </row>
    <row r="294" spans="1:8">
      <c r="A294"/>
    </row>
    <row r="295" spans="1:8">
      <c r="A295" s="16" t="s">
        <v>128</v>
      </c>
    </row>
    <row r="296" spans="1:8">
      <c r="A296"/>
    </row>
    <row r="297" spans="1:8">
      <c r="A297"/>
    </row>
    <row r="298" spans="1:8" s="24" customFormat="1" ht="10.5">
      <c r="A298" s="24" t="s">
        <v>27</v>
      </c>
      <c r="B298" s="264" t="s">
        <v>28</v>
      </c>
      <c r="C298" s="26"/>
      <c r="D298" s="27"/>
      <c r="E298" s="26"/>
      <c r="F298" s="24" t="s">
        <v>27</v>
      </c>
      <c r="G298" s="264" t="s">
        <v>28</v>
      </c>
    </row>
    <row r="299" spans="1:8" ht="14.25" customHeight="1">
      <c r="A299"/>
      <c r="B299" s="15"/>
      <c r="C299" s="9"/>
      <c r="D299" s="9"/>
      <c r="F299"/>
      <c r="G299" s="13"/>
      <c r="H299"/>
    </row>
    <row r="300" spans="1:8">
      <c r="A300" s="87" t="s">
        <v>123</v>
      </c>
      <c r="B300" s="25"/>
      <c r="C300" s="26"/>
      <c r="D300" s="256"/>
      <c r="F300" s="86" t="s">
        <v>124</v>
      </c>
      <c r="G300" s="13"/>
      <c r="H300"/>
    </row>
    <row r="301" spans="1:8">
      <c r="A301" s="95" t="s">
        <v>311</v>
      </c>
      <c r="B301" s="414">
        <v>5372</v>
      </c>
      <c r="C301" s="26"/>
      <c r="D301" s="27" t="s">
        <v>29</v>
      </c>
      <c r="F301" s="24" t="s">
        <v>192</v>
      </c>
      <c r="G301" s="28">
        <v>74</v>
      </c>
      <c r="H301"/>
    </row>
    <row r="302" spans="1:8">
      <c r="A302" s="95" t="s">
        <v>312</v>
      </c>
      <c r="B302" s="414">
        <v>3038</v>
      </c>
      <c r="C302" s="26"/>
      <c r="D302" s="27" t="s">
        <v>29</v>
      </c>
      <c r="F302" s="24" t="s">
        <v>187</v>
      </c>
      <c r="G302" s="28">
        <v>97</v>
      </c>
      <c r="H302"/>
    </row>
    <row r="303" spans="1:8">
      <c r="A303" s="95" t="s">
        <v>313</v>
      </c>
      <c r="B303" s="414">
        <v>12643</v>
      </c>
      <c r="C303" s="26"/>
      <c r="D303" s="27" t="s">
        <v>29</v>
      </c>
      <c r="F303" s="24" t="s">
        <v>188</v>
      </c>
      <c r="G303" s="28">
        <v>116</v>
      </c>
      <c r="H303"/>
    </row>
    <row r="304" spans="1:8">
      <c r="A304" s="95" t="s">
        <v>314</v>
      </c>
      <c r="B304" s="414">
        <v>3662</v>
      </c>
      <c r="C304" s="26"/>
      <c r="D304" s="27" t="s">
        <v>29</v>
      </c>
      <c r="F304" s="24" t="s">
        <v>189</v>
      </c>
      <c r="G304" s="28">
        <v>137</v>
      </c>
      <c r="H304"/>
    </row>
    <row r="305" spans="1:8">
      <c r="A305" s="95" t="s">
        <v>315</v>
      </c>
      <c r="B305" s="414">
        <v>7367</v>
      </c>
      <c r="C305" s="26"/>
      <c r="D305" s="27" t="s">
        <v>29</v>
      </c>
      <c r="F305" s="24" t="s">
        <v>190</v>
      </c>
      <c r="G305" s="28">
        <v>155</v>
      </c>
      <c r="H305"/>
    </row>
    <row r="306" spans="1:8">
      <c r="A306" s="95" t="s">
        <v>316</v>
      </c>
      <c r="B306" s="414">
        <v>4848</v>
      </c>
      <c r="C306" s="26"/>
      <c r="D306" s="27" t="s">
        <v>29</v>
      </c>
      <c r="F306" s="24" t="s">
        <v>191</v>
      </c>
      <c r="G306" s="28">
        <v>174</v>
      </c>
      <c r="H306"/>
    </row>
    <row r="307" spans="1:8">
      <c r="A307" s="95" t="s">
        <v>317</v>
      </c>
      <c r="B307" s="414">
        <v>6742</v>
      </c>
      <c r="C307" s="26"/>
      <c r="D307" s="27" t="s">
        <v>29</v>
      </c>
      <c r="F307" s="24" t="s">
        <v>171</v>
      </c>
      <c r="G307" s="28">
        <v>196</v>
      </c>
      <c r="H307"/>
    </row>
    <row r="308" spans="1:8">
      <c r="A308" s="95" t="s">
        <v>318</v>
      </c>
      <c r="B308" s="414">
        <v>2663</v>
      </c>
      <c r="C308" s="26"/>
      <c r="D308" s="27" t="s">
        <v>29</v>
      </c>
      <c r="F308" s="24" t="s">
        <v>172</v>
      </c>
      <c r="G308" s="28">
        <v>204</v>
      </c>
      <c r="H308"/>
    </row>
    <row r="309" spans="1:8">
      <c r="A309" s="95" t="s">
        <v>319</v>
      </c>
      <c r="B309" s="414">
        <v>1252</v>
      </c>
      <c r="C309" s="26"/>
      <c r="D309" s="27" t="s">
        <v>29</v>
      </c>
      <c r="F309" s="24" t="s">
        <v>173</v>
      </c>
      <c r="G309" s="28">
        <v>220</v>
      </c>
      <c r="H309"/>
    </row>
    <row r="310" spans="1:8">
      <c r="A310" s="95" t="s">
        <v>320</v>
      </c>
      <c r="B310" s="414">
        <v>7946</v>
      </c>
      <c r="C310" s="26"/>
      <c r="D310" s="27" t="s">
        <v>29</v>
      </c>
      <c r="F310" s="24" t="s">
        <v>174</v>
      </c>
      <c r="G310" s="28">
        <v>231</v>
      </c>
      <c r="H310"/>
    </row>
    <row r="311" spans="1:8">
      <c r="A311" s="95" t="s">
        <v>321</v>
      </c>
      <c r="B311" s="414">
        <v>8626</v>
      </c>
      <c r="C311" s="26"/>
      <c r="D311" s="27" t="s">
        <v>29</v>
      </c>
      <c r="F311" s="24" t="s">
        <v>68</v>
      </c>
      <c r="G311" s="28">
        <v>34</v>
      </c>
      <c r="H311"/>
    </row>
    <row r="312" spans="1:8">
      <c r="A312" s="95" t="s">
        <v>322</v>
      </c>
      <c r="B312" s="414">
        <v>4076</v>
      </c>
      <c r="C312" s="26"/>
      <c r="D312" s="27" t="s">
        <v>29</v>
      </c>
      <c r="F312" s="24" t="s">
        <v>69</v>
      </c>
      <c r="G312" s="28">
        <v>126</v>
      </c>
      <c r="H312"/>
    </row>
    <row r="313" spans="1:8">
      <c r="A313" s="95" t="s">
        <v>323</v>
      </c>
      <c r="B313" s="414">
        <v>7494</v>
      </c>
      <c r="C313" s="26"/>
      <c r="D313" s="27" t="s">
        <v>29</v>
      </c>
      <c r="F313" s="24" t="s">
        <v>70</v>
      </c>
      <c r="G313" s="28">
        <v>116</v>
      </c>
      <c r="H313"/>
    </row>
    <row r="314" spans="1:8">
      <c r="A314" s="95" t="s">
        <v>324</v>
      </c>
      <c r="B314" s="414">
        <v>8614</v>
      </c>
      <c r="C314" s="26"/>
      <c r="D314" s="27" t="s">
        <v>29</v>
      </c>
      <c r="F314" s="24" t="s">
        <v>71</v>
      </c>
      <c r="G314" s="28">
        <v>110</v>
      </c>
      <c r="H314"/>
    </row>
    <row r="315" spans="1:8">
      <c r="A315" s="95" t="s">
        <v>325</v>
      </c>
      <c r="B315" s="414">
        <v>2777</v>
      </c>
      <c r="C315" s="26"/>
      <c r="D315" s="27" t="s">
        <v>29</v>
      </c>
      <c r="F315" s="24" t="s">
        <v>30</v>
      </c>
      <c r="G315" s="28">
        <v>33</v>
      </c>
      <c r="H315"/>
    </row>
    <row r="316" spans="1:8">
      <c r="A316" s="95" t="s">
        <v>326</v>
      </c>
      <c r="B316" s="414">
        <v>1883</v>
      </c>
      <c r="C316" s="26"/>
      <c r="D316" s="27" t="s">
        <v>29</v>
      </c>
      <c r="F316" s="24" t="s">
        <v>11</v>
      </c>
      <c r="G316" s="28">
        <v>47</v>
      </c>
      <c r="H316"/>
    </row>
    <row r="317" spans="1:8">
      <c r="A317" s="95" t="s">
        <v>327</v>
      </c>
      <c r="B317" s="414">
        <v>899</v>
      </c>
      <c r="C317" s="26"/>
      <c r="D317" s="27" t="s">
        <v>29</v>
      </c>
      <c r="F317" s="24" t="s">
        <v>32</v>
      </c>
      <c r="G317" s="28">
        <v>51</v>
      </c>
      <c r="H317"/>
    </row>
    <row r="318" spans="1:8">
      <c r="A318" s="24" t="s">
        <v>268</v>
      </c>
      <c r="B318" s="28">
        <v>27924</v>
      </c>
      <c r="D318" s="27" t="s">
        <v>29</v>
      </c>
      <c r="F318" s="24" t="s">
        <v>12</v>
      </c>
      <c r="G318" s="28">
        <v>64</v>
      </c>
      <c r="H318"/>
    </row>
    <row r="319" spans="1:8">
      <c r="A319" s="24" t="s">
        <v>271</v>
      </c>
      <c r="B319" s="28">
        <v>45354</v>
      </c>
      <c r="D319" s="27" t="s">
        <v>29</v>
      </c>
      <c r="F319" s="24" t="s">
        <v>33</v>
      </c>
      <c r="G319" s="28">
        <v>75</v>
      </c>
      <c r="H319"/>
    </row>
    <row r="320" spans="1:8">
      <c r="A320" s="24" t="s">
        <v>270</v>
      </c>
      <c r="B320" s="28">
        <v>33412</v>
      </c>
      <c r="D320" s="27" t="s">
        <v>29</v>
      </c>
      <c r="F320" s="24" t="s">
        <v>14</v>
      </c>
      <c r="G320" s="28">
        <v>86</v>
      </c>
      <c r="H320"/>
    </row>
    <row r="321" spans="1:8">
      <c r="A321" s="24" t="s">
        <v>149</v>
      </c>
      <c r="B321" s="29">
        <v>11203</v>
      </c>
      <c r="D321" s="27" t="s">
        <v>29</v>
      </c>
      <c r="F321" s="24" t="s">
        <v>34</v>
      </c>
      <c r="G321" s="28">
        <v>97</v>
      </c>
      <c r="H321"/>
    </row>
    <row r="322" spans="1:8">
      <c r="A322" s="24" t="s">
        <v>150</v>
      </c>
      <c r="B322" s="28">
        <v>23711</v>
      </c>
      <c r="D322" s="27" t="s">
        <v>29</v>
      </c>
      <c r="F322" s="24" t="s">
        <v>35</v>
      </c>
      <c r="G322" s="28">
        <v>107</v>
      </c>
      <c r="H322"/>
    </row>
    <row r="323" spans="1:8">
      <c r="A323" s="24" t="s">
        <v>151</v>
      </c>
      <c r="B323" s="28">
        <v>10018</v>
      </c>
      <c r="D323" s="27" t="s">
        <v>29</v>
      </c>
      <c r="F323" s="24" t="s">
        <v>36</v>
      </c>
      <c r="G323" s="28">
        <v>122</v>
      </c>
      <c r="H323"/>
    </row>
    <row r="324" spans="1:8">
      <c r="A324" s="24" t="s">
        <v>152</v>
      </c>
      <c r="B324" s="28">
        <v>17329</v>
      </c>
      <c r="D324" s="27" t="s">
        <v>29</v>
      </c>
      <c r="F324" s="24" t="s">
        <v>72</v>
      </c>
      <c r="G324" s="28">
        <v>150</v>
      </c>
      <c r="H324"/>
    </row>
    <row r="325" spans="1:8">
      <c r="A325" s="24" t="s">
        <v>153</v>
      </c>
      <c r="B325" s="28">
        <v>10094</v>
      </c>
      <c r="D325" s="27" t="s">
        <v>29</v>
      </c>
      <c r="F325" s="24" t="s">
        <v>42</v>
      </c>
      <c r="G325" s="28">
        <v>27</v>
      </c>
      <c r="H325"/>
    </row>
    <row r="326" spans="1:8">
      <c r="A326" s="24" t="s">
        <v>154</v>
      </c>
      <c r="B326" s="28">
        <v>8263</v>
      </c>
      <c r="D326" s="27" t="s">
        <v>29</v>
      </c>
      <c r="F326" s="24" t="s">
        <v>43</v>
      </c>
      <c r="G326" s="28">
        <v>35</v>
      </c>
      <c r="H326"/>
    </row>
    <row r="327" spans="1:8">
      <c r="A327" s="24" t="s">
        <v>155</v>
      </c>
      <c r="B327" s="28">
        <v>7519</v>
      </c>
      <c r="D327" s="27" t="s">
        <v>29</v>
      </c>
      <c r="F327" s="24" t="s">
        <v>44</v>
      </c>
      <c r="G327" s="28">
        <v>41</v>
      </c>
      <c r="H327"/>
    </row>
    <row r="328" spans="1:8">
      <c r="A328" s="24" t="s">
        <v>156</v>
      </c>
      <c r="B328" s="28">
        <v>7878</v>
      </c>
      <c r="D328" s="27" t="s">
        <v>29</v>
      </c>
      <c r="F328" s="24" t="s">
        <v>45</v>
      </c>
      <c r="G328" s="28">
        <v>44</v>
      </c>
      <c r="H328"/>
    </row>
    <row r="329" spans="1:8">
      <c r="A329" s="24" t="s">
        <v>269</v>
      </c>
      <c r="B329" s="28">
        <v>20423</v>
      </c>
      <c r="D329" s="27" t="s">
        <v>29</v>
      </c>
      <c r="F329" s="24" t="s">
        <v>46</v>
      </c>
      <c r="G329" s="28">
        <v>48</v>
      </c>
      <c r="H329"/>
    </row>
    <row r="330" spans="1:8">
      <c r="A330" s="24" t="s">
        <v>157</v>
      </c>
      <c r="B330" s="28">
        <v>11748</v>
      </c>
      <c r="D330" s="27" t="s">
        <v>29</v>
      </c>
      <c r="F330" s="24" t="s">
        <v>47</v>
      </c>
      <c r="G330" s="28">
        <v>49</v>
      </c>
      <c r="H330"/>
    </row>
    <row r="331" spans="1:8">
      <c r="A331" s="24" t="s">
        <v>158</v>
      </c>
      <c r="B331" s="28">
        <v>4867</v>
      </c>
      <c r="D331" s="27" t="s">
        <v>29</v>
      </c>
      <c r="F331" s="24" t="s">
        <v>48</v>
      </c>
      <c r="G331" s="28">
        <v>52</v>
      </c>
      <c r="H331"/>
    </row>
    <row r="332" spans="1:8">
      <c r="A332" s="24" t="s">
        <v>159</v>
      </c>
      <c r="B332" s="28">
        <v>13024</v>
      </c>
      <c r="D332" s="27" t="s">
        <v>29</v>
      </c>
      <c r="F332" s="24" t="s">
        <v>37</v>
      </c>
      <c r="G332" s="28">
        <v>67</v>
      </c>
      <c r="H332"/>
    </row>
    <row r="333" spans="1:8">
      <c r="A333" s="24" t="s">
        <v>160</v>
      </c>
      <c r="B333" s="28">
        <v>9396</v>
      </c>
      <c r="D333" s="27" t="s">
        <v>29</v>
      </c>
      <c r="F333" s="24" t="s">
        <v>38</v>
      </c>
      <c r="G333" s="28">
        <v>67</v>
      </c>
      <c r="H333"/>
    </row>
    <row r="334" spans="1:8">
      <c r="A334" s="24" t="s">
        <v>161</v>
      </c>
      <c r="B334" s="28">
        <v>4546</v>
      </c>
      <c r="D334" s="27" t="s">
        <v>29</v>
      </c>
      <c r="F334" s="24" t="s">
        <v>39</v>
      </c>
      <c r="G334" s="28">
        <v>78</v>
      </c>
      <c r="H334"/>
    </row>
    <row r="335" spans="1:8">
      <c r="A335" s="24" t="s">
        <v>162</v>
      </c>
      <c r="B335" s="28">
        <v>6099</v>
      </c>
      <c r="D335" s="27" t="s">
        <v>29</v>
      </c>
      <c r="F335" s="24" t="s">
        <v>13</v>
      </c>
      <c r="G335" s="28">
        <v>94</v>
      </c>
      <c r="H335"/>
    </row>
    <row r="336" spans="1:8">
      <c r="A336" s="24" t="s">
        <v>163</v>
      </c>
      <c r="B336" s="28">
        <v>6258</v>
      </c>
      <c r="D336" s="27" t="s">
        <v>29</v>
      </c>
      <c r="F336" s="24" t="s">
        <v>40</v>
      </c>
      <c r="G336" s="28">
        <v>110</v>
      </c>
      <c r="H336"/>
    </row>
    <row r="337" spans="1:8">
      <c r="A337" s="24" t="s">
        <v>164</v>
      </c>
      <c r="B337" s="28">
        <v>8556</v>
      </c>
      <c r="D337" s="27" t="s">
        <v>29</v>
      </c>
      <c r="F337" s="24" t="s">
        <v>41</v>
      </c>
      <c r="G337" s="28">
        <v>128</v>
      </c>
      <c r="H337"/>
    </row>
    <row r="338" spans="1:8">
      <c r="A338" s="24" t="s">
        <v>165</v>
      </c>
      <c r="B338" s="28">
        <v>10960</v>
      </c>
      <c r="D338" s="27" t="s">
        <v>29</v>
      </c>
      <c r="F338" s="24" t="s">
        <v>175</v>
      </c>
      <c r="G338" s="28">
        <v>154</v>
      </c>
      <c r="H338"/>
    </row>
    <row r="339" spans="1:8">
      <c r="A339" s="24" t="s">
        <v>166</v>
      </c>
      <c r="B339" s="28">
        <v>8662</v>
      </c>
      <c r="D339" s="27" t="s">
        <v>29</v>
      </c>
      <c r="F339" s="24" t="s">
        <v>238</v>
      </c>
      <c r="G339" s="28">
        <v>142</v>
      </c>
      <c r="H339"/>
    </row>
    <row r="340" spans="1:8">
      <c r="A340" s="24"/>
      <c r="B340" s="28"/>
      <c r="D340" s="27"/>
      <c r="F340" s="24" t="s">
        <v>239</v>
      </c>
      <c r="G340" s="28">
        <v>106</v>
      </c>
      <c r="H340"/>
    </row>
    <row r="341" spans="1:8">
      <c r="A341" s="86" t="s">
        <v>125</v>
      </c>
      <c r="B341" s="28"/>
      <c r="D341" s="27" t="s">
        <v>29</v>
      </c>
      <c r="F341" s="24" t="s">
        <v>73</v>
      </c>
      <c r="G341" s="30">
        <v>34</v>
      </c>
      <c r="H341"/>
    </row>
    <row r="342" spans="1:8">
      <c r="A342" s="95" t="s">
        <v>267</v>
      </c>
      <c r="B342" s="28">
        <v>12270</v>
      </c>
      <c r="D342" s="27" t="s">
        <v>29</v>
      </c>
      <c r="F342" s="26" t="s">
        <v>74</v>
      </c>
      <c r="G342" s="31">
        <v>36</v>
      </c>
      <c r="H342"/>
    </row>
    <row r="343" spans="1:8">
      <c r="A343" s="24" t="s">
        <v>263</v>
      </c>
      <c r="B343" s="33">
        <v>22751</v>
      </c>
      <c r="D343" s="27" t="s">
        <v>29</v>
      </c>
      <c r="F343" s="26" t="s">
        <v>75</v>
      </c>
      <c r="G343" s="31">
        <v>39</v>
      </c>
      <c r="H343"/>
    </row>
    <row r="344" spans="1:8">
      <c r="A344" s="24" t="s">
        <v>135</v>
      </c>
      <c r="B344" s="28">
        <v>16879</v>
      </c>
      <c r="D344" s="27" t="s">
        <v>29</v>
      </c>
      <c r="F344" s="26" t="s">
        <v>76</v>
      </c>
      <c r="G344" s="31">
        <v>42</v>
      </c>
      <c r="H344"/>
    </row>
    <row r="345" spans="1:8">
      <c r="A345" s="24" t="s">
        <v>264</v>
      </c>
      <c r="B345" s="28">
        <v>15542</v>
      </c>
      <c r="D345" s="27" t="s">
        <v>29</v>
      </c>
      <c r="F345" s="26" t="s">
        <v>77</v>
      </c>
      <c r="G345" s="31">
        <v>44</v>
      </c>
      <c r="H345"/>
    </row>
    <row r="346" spans="1:8">
      <c r="A346" s="24" t="s">
        <v>265</v>
      </c>
      <c r="B346" s="28">
        <v>10803</v>
      </c>
      <c r="D346" s="27" t="s">
        <v>29</v>
      </c>
      <c r="F346" s="26" t="s">
        <v>78</v>
      </c>
      <c r="G346" s="31">
        <v>47</v>
      </c>
      <c r="H346"/>
    </row>
    <row r="347" spans="1:8">
      <c r="A347" s="24"/>
      <c r="B347" s="28"/>
      <c r="C347" s="9"/>
      <c r="D347" s="27" t="s">
        <v>29</v>
      </c>
      <c r="F347" s="26" t="s">
        <v>79</v>
      </c>
      <c r="G347" s="31">
        <v>49</v>
      </c>
      <c r="H347"/>
    </row>
    <row r="348" spans="1:8">
      <c r="A348" s="24"/>
      <c r="B348" s="29"/>
      <c r="C348" s="9"/>
      <c r="D348" s="9"/>
      <c r="F348" s="26" t="s">
        <v>80</v>
      </c>
      <c r="G348" s="31">
        <v>52</v>
      </c>
      <c r="H348"/>
    </row>
    <row r="349" spans="1:8">
      <c r="A349" s="86" t="s">
        <v>126</v>
      </c>
      <c r="B349" s="28"/>
      <c r="C349" s="9"/>
      <c r="D349" s="9"/>
      <c r="F349" s="26" t="s">
        <v>81</v>
      </c>
      <c r="G349" s="31">
        <v>54</v>
      </c>
      <c r="H349"/>
    </row>
    <row r="350" spans="1:8">
      <c r="A350" s="95" t="s">
        <v>140</v>
      </c>
      <c r="B350" s="28">
        <v>15</v>
      </c>
      <c r="C350" s="9"/>
      <c r="D350" s="9" t="s">
        <v>7</v>
      </c>
      <c r="F350" s="26" t="s">
        <v>82</v>
      </c>
      <c r="G350" s="31">
        <v>56</v>
      </c>
      <c r="H350"/>
    </row>
    <row r="351" spans="1:8">
      <c r="A351" s="95" t="s">
        <v>240</v>
      </c>
      <c r="B351" s="28">
        <v>13</v>
      </c>
      <c r="C351" s="9"/>
      <c r="D351" s="9" t="s">
        <v>7</v>
      </c>
      <c r="F351" s="26" t="s">
        <v>83</v>
      </c>
      <c r="G351" s="31">
        <v>59</v>
      </c>
      <c r="H351"/>
    </row>
    <row r="352" spans="1:8">
      <c r="A352" s="95" t="s">
        <v>138</v>
      </c>
      <c r="B352" s="28">
        <v>48</v>
      </c>
      <c r="C352" s="9"/>
      <c r="D352" s="9" t="s">
        <v>7</v>
      </c>
      <c r="F352" s="26" t="s">
        <v>85</v>
      </c>
      <c r="G352" s="31">
        <v>61</v>
      </c>
      <c r="H352"/>
    </row>
    <row r="353" spans="1:8">
      <c r="A353" s="95" t="s">
        <v>273</v>
      </c>
      <c r="B353" s="28">
        <v>150</v>
      </c>
      <c r="C353" s="9"/>
      <c r="D353" s="9" t="s">
        <v>7</v>
      </c>
      <c r="F353" s="26" t="s">
        <v>86</v>
      </c>
      <c r="G353" s="31">
        <v>63</v>
      </c>
      <c r="H353"/>
    </row>
    <row r="354" spans="1:8">
      <c r="A354" s="95" t="s">
        <v>84</v>
      </c>
      <c r="B354" s="28">
        <v>15</v>
      </c>
      <c r="C354" s="9"/>
      <c r="D354" s="9" t="s">
        <v>7</v>
      </c>
      <c r="F354" s="26" t="s">
        <v>87</v>
      </c>
      <c r="G354" s="31">
        <v>65</v>
      </c>
      <c r="H354"/>
    </row>
    <row r="355" spans="1:8">
      <c r="A355" s="95" t="s">
        <v>241</v>
      </c>
      <c r="B355" s="28">
        <v>17</v>
      </c>
      <c r="C355" s="9"/>
      <c r="D355" s="9" t="s">
        <v>7</v>
      </c>
      <c r="F355" s="26" t="s">
        <v>334</v>
      </c>
      <c r="G355" s="31">
        <v>0</v>
      </c>
      <c r="H355"/>
    </row>
    <row r="356" spans="1:8">
      <c r="A356" s="95" t="s">
        <v>242</v>
      </c>
      <c r="B356" s="28">
        <v>40</v>
      </c>
      <c r="C356" s="9"/>
      <c r="D356" s="9" t="s">
        <v>7</v>
      </c>
      <c r="H356"/>
    </row>
    <row r="357" spans="1:8">
      <c r="A357" s="95" t="s">
        <v>132</v>
      </c>
      <c r="B357" s="28">
        <v>22</v>
      </c>
      <c r="C357" s="9"/>
      <c r="D357" s="9" t="s">
        <v>7</v>
      </c>
      <c r="H357"/>
    </row>
    <row r="358" spans="1:8">
      <c r="A358" s="95" t="s">
        <v>344</v>
      </c>
      <c r="B358" s="28">
        <v>259</v>
      </c>
      <c r="C358" s="9"/>
      <c r="D358" s="9" t="s">
        <v>7</v>
      </c>
      <c r="H358"/>
    </row>
    <row r="359" spans="1:8">
      <c r="A359" s="95" t="s">
        <v>342</v>
      </c>
      <c r="B359" s="28">
        <v>9</v>
      </c>
      <c r="C359" s="9"/>
      <c r="D359" s="9" t="s">
        <v>7</v>
      </c>
      <c r="H359"/>
    </row>
    <row r="360" spans="1:8">
      <c r="A360" s="95" t="s">
        <v>343</v>
      </c>
      <c r="B360" s="28">
        <v>14</v>
      </c>
      <c r="C360" s="9"/>
      <c r="D360" s="9" t="s">
        <v>7</v>
      </c>
      <c r="H360"/>
    </row>
    <row r="361" spans="1:8">
      <c r="A361" s="95" t="s">
        <v>88</v>
      </c>
      <c r="B361" s="28">
        <v>38</v>
      </c>
      <c r="C361" s="9"/>
      <c r="D361" s="9" t="s">
        <v>7</v>
      </c>
      <c r="H361"/>
    </row>
    <row r="362" spans="1:8">
      <c r="A362" s="95" t="s">
        <v>243</v>
      </c>
      <c r="B362" s="28">
        <v>13</v>
      </c>
      <c r="C362" s="9"/>
      <c r="D362" s="9" t="s">
        <v>7</v>
      </c>
      <c r="H362"/>
    </row>
    <row r="363" spans="1:8">
      <c r="A363" s="95" t="s">
        <v>244</v>
      </c>
      <c r="B363" s="28">
        <v>4</v>
      </c>
      <c r="C363" s="9"/>
      <c r="D363" s="9" t="s">
        <v>7</v>
      </c>
      <c r="H363"/>
    </row>
    <row r="364" spans="1:8">
      <c r="A364" s="95" t="s">
        <v>245</v>
      </c>
      <c r="B364" s="28">
        <v>5</v>
      </c>
      <c r="C364" s="9"/>
      <c r="D364" s="9" t="s">
        <v>7</v>
      </c>
      <c r="H364"/>
    </row>
    <row r="365" spans="1:8">
      <c r="A365" s="95" t="s">
        <v>246</v>
      </c>
      <c r="B365" s="28">
        <v>296</v>
      </c>
      <c r="C365" s="9"/>
      <c r="D365" s="9" t="s">
        <v>7</v>
      </c>
      <c r="H365"/>
    </row>
    <row r="366" spans="1:8">
      <c r="A366" s="95" t="s">
        <v>89</v>
      </c>
      <c r="B366" s="28">
        <v>77</v>
      </c>
      <c r="C366" s="9"/>
      <c r="D366" s="9" t="s">
        <v>7</v>
      </c>
      <c r="H366"/>
    </row>
    <row r="367" spans="1:8">
      <c r="A367" s="95" t="s">
        <v>247</v>
      </c>
      <c r="B367" s="28">
        <v>30</v>
      </c>
      <c r="C367" s="9"/>
      <c r="D367" s="9" t="s">
        <v>7</v>
      </c>
      <c r="H367"/>
    </row>
    <row r="368" spans="1:8">
      <c r="A368" s="95" t="s">
        <v>248</v>
      </c>
      <c r="B368" s="28">
        <v>3</v>
      </c>
      <c r="C368" s="9"/>
      <c r="D368" s="9" t="s">
        <v>7</v>
      </c>
      <c r="H368"/>
    </row>
    <row r="369" spans="1:8">
      <c r="A369" s="95" t="s">
        <v>249</v>
      </c>
      <c r="B369" s="28">
        <v>3</v>
      </c>
      <c r="C369" s="9"/>
      <c r="D369" s="9" t="s">
        <v>7</v>
      </c>
      <c r="H369"/>
    </row>
    <row r="370" spans="1:8">
      <c r="A370" s="95" t="s">
        <v>250</v>
      </c>
      <c r="B370" s="28">
        <v>2</v>
      </c>
      <c r="C370" s="9"/>
      <c r="D370" s="9" t="s">
        <v>7</v>
      </c>
      <c r="H370"/>
    </row>
    <row r="371" spans="1:8">
      <c r="A371" s="95" t="s">
        <v>251</v>
      </c>
      <c r="B371" s="28">
        <v>5</v>
      </c>
      <c r="C371" s="9"/>
      <c r="D371" s="9" t="s">
        <v>7</v>
      </c>
      <c r="H371"/>
    </row>
    <row r="372" spans="1:8">
      <c r="A372" s="95" t="s">
        <v>252</v>
      </c>
      <c r="B372" s="28">
        <v>288</v>
      </c>
      <c r="C372" s="9"/>
      <c r="D372" s="9" t="s">
        <v>7</v>
      </c>
      <c r="H372"/>
    </row>
    <row r="373" spans="1:8">
      <c r="A373" s="24" t="s">
        <v>253</v>
      </c>
      <c r="B373" s="28">
        <v>12</v>
      </c>
      <c r="D373" s="9" t="s">
        <v>7</v>
      </c>
      <c r="H373"/>
    </row>
    <row r="374" spans="1:8">
      <c r="A374" s="24" t="s">
        <v>254</v>
      </c>
      <c r="B374" s="33">
        <v>136</v>
      </c>
      <c r="D374" s="9" t="s">
        <v>7</v>
      </c>
      <c r="H374"/>
    </row>
    <row r="375" spans="1:8">
      <c r="A375" s="24" t="s">
        <v>329</v>
      </c>
      <c r="B375" s="33">
        <v>79</v>
      </c>
      <c r="D375" s="9" t="s">
        <v>7</v>
      </c>
      <c r="H375"/>
    </row>
    <row r="376" spans="1:8">
      <c r="A376" s="24" t="s">
        <v>272</v>
      </c>
      <c r="B376" s="28">
        <v>937</v>
      </c>
      <c r="D376" s="9" t="s">
        <v>62</v>
      </c>
      <c r="H376"/>
    </row>
    <row r="377" spans="1:8">
      <c r="A377" s="24" t="s">
        <v>266</v>
      </c>
      <c r="B377" s="28">
        <v>937</v>
      </c>
      <c r="D377" s="9" t="s">
        <v>62</v>
      </c>
      <c r="H377"/>
    </row>
    <row r="378" spans="1:8">
      <c r="A378" s="24" t="s">
        <v>255</v>
      </c>
      <c r="B378" s="28">
        <v>8</v>
      </c>
      <c r="D378" s="9" t="s">
        <v>7</v>
      </c>
      <c r="H378"/>
    </row>
    <row r="379" spans="1:8">
      <c r="A379" s="24" t="s">
        <v>256</v>
      </c>
      <c r="B379" s="28">
        <v>19</v>
      </c>
      <c r="D379" s="9" t="s">
        <v>7</v>
      </c>
      <c r="H379"/>
    </row>
    <row r="380" spans="1:8">
      <c r="A380" s="24" t="s">
        <v>90</v>
      </c>
      <c r="B380" s="28">
        <v>81</v>
      </c>
      <c r="D380" s="9" t="s">
        <v>7</v>
      </c>
      <c r="H380"/>
    </row>
    <row r="381" spans="1:8">
      <c r="A381" s="24" t="s">
        <v>139</v>
      </c>
      <c r="B381" s="28">
        <v>73</v>
      </c>
      <c r="D381" s="9" t="s">
        <v>7</v>
      </c>
      <c r="H381"/>
    </row>
    <row r="382" spans="1:8">
      <c r="A382" s="24" t="s">
        <v>170</v>
      </c>
      <c r="B382" s="28">
        <v>102</v>
      </c>
      <c r="C382" s="9"/>
      <c r="D382" s="9" t="s">
        <v>7</v>
      </c>
      <c r="H382"/>
    </row>
    <row r="383" spans="1:8">
      <c r="A383" s="24" t="s">
        <v>257</v>
      </c>
      <c r="B383" s="28">
        <v>13</v>
      </c>
      <c r="C383" s="9"/>
      <c r="D383" s="9" t="s">
        <v>7</v>
      </c>
      <c r="H383"/>
    </row>
    <row r="384" spans="1:8">
      <c r="A384" s="24" t="s">
        <v>258</v>
      </c>
      <c r="B384" s="28">
        <v>149</v>
      </c>
      <c r="C384" s="27"/>
      <c r="D384" s="9" t="s">
        <v>7</v>
      </c>
      <c r="H384"/>
    </row>
    <row r="385" spans="1:8">
      <c r="A385" s="24" t="s">
        <v>136</v>
      </c>
      <c r="B385" s="28">
        <v>371</v>
      </c>
      <c r="C385" s="27"/>
      <c r="D385" s="9" t="s">
        <v>7</v>
      </c>
      <c r="H385"/>
    </row>
    <row r="386" spans="1:8">
      <c r="A386" s="24" t="s">
        <v>137</v>
      </c>
      <c r="B386" s="28">
        <v>25</v>
      </c>
      <c r="C386" s="27"/>
      <c r="D386" s="9" t="s">
        <v>7</v>
      </c>
      <c r="H386"/>
    </row>
    <row r="387" spans="1:8">
      <c r="A387" s="24" t="s">
        <v>259</v>
      </c>
      <c r="B387" s="28">
        <v>88</v>
      </c>
      <c r="C387" s="27"/>
      <c r="D387" s="9" t="s">
        <v>7</v>
      </c>
      <c r="H387"/>
    </row>
    <row r="388" spans="1:8">
      <c r="A388" s="24" t="s">
        <v>260</v>
      </c>
      <c r="B388" s="28">
        <v>80</v>
      </c>
      <c r="C388" s="27"/>
      <c r="D388" s="9" t="s">
        <v>7</v>
      </c>
      <c r="H388"/>
    </row>
    <row r="389" spans="1:8">
      <c r="A389" s="24" t="s">
        <v>261</v>
      </c>
      <c r="B389" s="28">
        <v>80</v>
      </c>
      <c r="C389" s="27"/>
      <c r="D389" s="9" t="s">
        <v>7</v>
      </c>
      <c r="H389"/>
    </row>
    <row r="390" spans="1:8">
      <c r="A390" s="24" t="s">
        <v>262</v>
      </c>
      <c r="B390" s="28">
        <v>58</v>
      </c>
      <c r="C390" s="27"/>
      <c r="D390" s="9" t="s">
        <v>7</v>
      </c>
      <c r="H390"/>
    </row>
    <row r="391" spans="1:8">
      <c r="A391" s="24"/>
      <c r="B391" s="28"/>
      <c r="C391" s="27"/>
      <c r="D391" s="9"/>
      <c r="E391"/>
      <c r="H391"/>
    </row>
    <row r="392" spans="1:8">
      <c r="A392" s="401" t="s">
        <v>127</v>
      </c>
      <c r="B392" s="28"/>
      <c r="C392" s="27"/>
      <c r="D392" s="27"/>
      <c r="E392"/>
      <c r="H392"/>
    </row>
    <row r="393" spans="1:8">
      <c r="A393" s="390" t="s">
        <v>276</v>
      </c>
      <c r="B393" s="391">
        <v>0.17399999999999999</v>
      </c>
      <c r="C393" s="402"/>
      <c r="D393" s="393" t="s">
        <v>31</v>
      </c>
      <c r="E393"/>
      <c r="H393"/>
    </row>
    <row r="394" spans="1:8">
      <c r="A394" s="394" t="s">
        <v>277</v>
      </c>
      <c r="B394" s="403"/>
      <c r="C394" s="400">
        <v>8.3699999999999992</v>
      </c>
      <c r="D394" s="397" t="s">
        <v>49</v>
      </c>
      <c r="E394"/>
      <c r="H394"/>
    </row>
    <row r="395" spans="1:8">
      <c r="A395" s="390" t="s">
        <v>278</v>
      </c>
      <c r="B395" s="391">
        <v>0.13100000000000001</v>
      </c>
      <c r="C395" s="399"/>
      <c r="D395" s="393" t="s">
        <v>31</v>
      </c>
      <c r="E395"/>
      <c r="F395"/>
      <c r="G395"/>
      <c r="H395"/>
    </row>
    <row r="396" spans="1:8">
      <c r="A396" s="394" t="s">
        <v>279</v>
      </c>
      <c r="B396" s="395"/>
      <c r="C396" s="400">
        <v>7.06</v>
      </c>
      <c r="D396" s="397" t="s">
        <v>49</v>
      </c>
      <c r="E396"/>
      <c r="F396"/>
      <c r="G396"/>
      <c r="H396"/>
    </row>
    <row r="397" spans="1:8">
      <c r="A397" s="390" t="s">
        <v>280</v>
      </c>
      <c r="B397" s="391">
        <v>0.123</v>
      </c>
      <c r="C397" s="399"/>
      <c r="D397" s="393" t="s">
        <v>31</v>
      </c>
      <c r="E397"/>
      <c r="F397"/>
      <c r="G397"/>
      <c r="H397"/>
    </row>
    <row r="398" spans="1:8">
      <c r="A398" s="394" t="s">
        <v>281</v>
      </c>
      <c r="B398" s="395"/>
      <c r="C398" s="400">
        <v>6.17</v>
      </c>
      <c r="D398" s="397" t="s">
        <v>49</v>
      </c>
      <c r="E398"/>
      <c r="F398"/>
      <c r="G398"/>
      <c r="H398"/>
    </row>
    <row r="399" spans="1:8">
      <c r="A399" s="390" t="s">
        <v>282</v>
      </c>
      <c r="B399" s="391">
        <v>0.27500000000000002</v>
      </c>
      <c r="C399" s="399"/>
      <c r="D399" s="393" t="s">
        <v>31</v>
      </c>
      <c r="E399"/>
      <c r="F399"/>
      <c r="G399"/>
      <c r="H399"/>
    </row>
    <row r="400" spans="1:8">
      <c r="A400" s="394" t="s">
        <v>283</v>
      </c>
      <c r="B400" s="395"/>
      <c r="C400" s="400">
        <v>8.9700000000000006</v>
      </c>
      <c r="D400" s="397" t="s">
        <v>49</v>
      </c>
      <c r="E400"/>
      <c r="F400"/>
      <c r="G400"/>
      <c r="H400"/>
    </row>
    <row r="401" spans="1:10">
      <c r="A401" s="390" t="s">
        <v>301</v>
      </c>
      <c r="B401" s="391">
        <v>0.21099999999999999</v>
      </c>
      <c r="C401" s="398"/>
      <c r="D401" s="393" t="s">
        <v>31</v>
      </c>
      <c r="E401"/>
      <c r="F401"/>
      <c r="G401"/>
      <c r="H401"/>
    </row>
    <row r="402" spans="1:10">
      <c r="A402" s="394" t="s">
        <v>302</v>
      </c>
      <c r="B402" s="395"/>
      <c r="C402" s="396">
        <v>10.27</v>
      </c>
      <c r="D402" s="397" t="s">
        <v>49</v>
      </c>
      <c r="E402"/>
      <c r="F402"/>
      <c r="G402"/>
      <c r="H402"/>
    </row>
    <row r="403" spans="1:10">
      <c r="A403" s="390" t="s">
        <v>307</v>
      </c>
      <c r="B403" s="391">
        <v>0.20699999999999999</v>
      </c>
      <c r="C403" s="392"/>
      <c r="D403" s="393" t="s">
        <v>31</v>
      </c>
      <c r="E403"/>
      <c r="F403"/>
      <c r="G403"/>
      <c r="H403"/>
    </row>
    <row r="404" spans="1:10">
      <c r="A404" s="394" t="s">
        <v>308</v>
      </c>
      <c r="B404" s="395"/>
      <c r="C404" s="396">
        <v>8.6300000000000008</v>
      </c>
      <c r="D404" s="397" t="s">
        <v>49</v>
      </c>
      <c r="E404"/>
      <c r="F404"/>
      <c r="G404"/>
      <c r="H404"/>
      <c r="J404" s="413"/>
    </row>
    <row r="405" spans="1:10">
      <c r="A405" s="390" t="s">
        <v>303</v>
      </c>
      <c r="B405" s="404">
        <v>0.16300000000000001</v>
      </c>
      <c r="C405" s="392"/>
      <c r="D405" s="393" t="s">
        <v>31</v>
      </c>
      <c r="E405"/>
      <c r="F405"/>
      <c r="G405"/>
      <c r="H405"/>
      <c r="J405" s="413"/>
    </row>
    <row r="406" spans="1:10">
      <c r="A406" s="394" t="s">
        <v>304</v>
      </c>
      <c r="B406" s="405"/>
      <c r="C406" s="396">
        <v>8.1300000000000008</v>
      </c>
      <c r="D406" s="397" t="s">
        <v>49</v>
      </c>
      <c r="E406"/>
      <c r="F406"/>
      <c r="G406"/>
      <c r="H406"/>
      <c r="J406" s="413"/>
    </row>
    <row r="407" spans="1:10">
      <c r="A407" s="390" t="s">
        <v>287</v>
      </c>
      <c r="B407" s="404">
        <v>0.31</v>
      </c>
      <c r="C407" s="392"/>
      <c r="D407" s="393" t="s">
        <v>31</v>
      </c>
      <c r="E407"/>
      <c r="F407"/>
      <c r="G407"/>
      <c r="H407"/>
      <c r="J407" s="413"/>
    </row>
    <row r="408" spans="1:10">
      <c r="A408" s="394" t="s">
        <v>288</v>
      </c>
      <c r="B408" s="405"/>
      <c r="C408" s="396">
        <v>9.1999999999999993</v>
      </c>
      <c r="D408" s="397" t="s">
        <v>49</v>
      </c>
      <c r="E408"/>
      <c r="F408"/>
      <c r="G408"/>
      <c r="H408"/>
      <c r="J408" s="413"/>
    </row>
    <row r="409" spans="1:10">
      <c r="A409" s="390" t="s">
        <v>305</v>
      </c>
      <c r="B409" s="404">
        <v>0.26500000000000001</v>
      </c>
      <c r="C409" s="392"/>
      <c r="D409" s="393" t="s">
        <v>31</v>
      </c>
      <c r="E409"/>
      <c r="F409"/>
      <c r="G409"/>
      <c r="H409"/>
      <c r="J409" s="413"/>
    </row>
    <row r="410" spans="1:10">
      <c r="A410" s="394" t="s">
        <v>306</v>
      </c>
      <c r="B410" s="405"/>
      <c r="C410" s="396">
        <v>6.83</v>
      </c>
      <c r="D410" s="397" t="s">
        <v>49</v>
      </c>
      <c r="E410"/>
      <c r="F410"/>
      <c r="G410"/>
      <c r="H410"/>
    </row>
    <row r="411" spans="1:10">
      <c r="A411" s="390" t="s">
        <v>309</v>
      </c>
      <c r="B411" s="404">
        <v>0.249</v>
      </c>
      <c r="C411" s="392"/>
      <c r="D411" s="393" t="s">
        <v>31</v>
      </c>
      <c r="E411"/>
      <c r="F411"/>
      <c r="G411"/>
      <c r="H411"/>
    </row>
    <row r="412" spans="1:10">
      <c r="A412" s="406" t="s">
        <v>310</v>
      </c>
      <c r="B412" s="407"/>
      <c r="C412" s="408">
        <v>8.43</v>
      </c>
      <c r="D412" s="397" t="s">
        <v>49</v>
      </c>
      <c r="E412"/>
      <c r="F412"/>
      <c r="G412"/>
      <c r="H412"/>
    </row>
    <row r="413" spans="1:10">
      <c r="A413" s="390" t="s">
        <v>297</v>
      </c>
      <c r="B413" s="391">
        <v>0.26400000000000001</v>
      </c>
      <c r="C413" s="392"/>
      <c r="D413" s="393" t="s">
        <v>31</v>
      </c>
      <c r="E413"/>
      <c r="F413"/>
      <c r="G413"/>
      <c r="H413"/>
    </row>
    <row r="414" spans="1:10">
      <c r="A414" s="394" t="s">
        <v>298</v>
      </c>
      <c r="B414" s="395"/>
      <c r="C414" s="396">
        <v>6.33</v>
      </c>
      <c r="D414" s="397" t="s">
        <v>49</v>
      </c>
      <c r="E414"/>
      <c r="F414"/>
      <c r="G414"/>
      <c r="H414"/>
    </row>
    <row r="415" spans="1:10">
      <c r="A415" s="409" t="s">
        <v>299</v>
      </c>
      <c r="B415" s="410">
        <v>0.3</v>
      </c>
      <c r="C415" s="411"/>
      <c r="D415" s="393" t="s">
        <v>31</v>
      </c>
      <c r="E415"/>
      <c r="F415"/>
      <c r="G415"/>
      <c r="H415"/>
    </row>
    <row r="416" spans="1:10">
      <c r="A416" s="406" t="s">
        <v>300</v>
      </c>
      <c r="B416" s="407"/>
      <c r="C416" s="408">
        <v>7.6</v>
      </c>
      <c r="D416" s="397" t="s">
        <v>49</v>
      </c>
      <c r="E416"/>
      <c r="F416"/>
      <c r="G416"/>
      <c r="H416"/>
    </row>
    <row r="417" spans="1:8">
      <c r="A417" s="409" t="s">
        <v>295</v>
      </c>
      <c r="B417" s="410">
        <v>0.252</v>
      </c>
      <c r="C417" s="411"/>
      <c r="D417" s="393" t="s">
        <v>31</v>
      </c>
      <c r="E417"/>
      <c r="F417"/>
      <c r="G417"/>
      <c r="H417"/>
    </row>
    <row r="418" spans="1:8">
      <c r="A418" s="406" t="s">
        <v>296</v>
      </c>
      <c r="B418" s="407"/>
      <c r="C418" s="408">
        <v>5.37</v>
      </c>
      <c r="D418" s="397" t="s">
        <v>49</v>
      </c>
      <c r="E418"/>
      <c r="F418"/>
      <c r="G418"/>
      <c r="H418"/>
    </row>
    <row r="419" spans="1:8">
      <c r="A419" s="409" t="s">
        <v>294</v>
      </c>
      <c r="B419" s="410">
        <v>0.248</v>
      </c>
      <c r="C419" s="411"/>
      <c r="D419" s="393" t="s">
        <v>31</v>
      </c>
      <c r="E419"/>
      <c r="F419"/>
      <c r="G419"/>
      <c r="H419"/>
    </row>
    <row r="420" spans="1:8">
      <c r="A420" s="406" t="s">
        <v>293</v>
      </c>
      <c r="B420" s="407"/>
      <c r="C420" s="408">
        <v>5.57</v>
      </c>
      <c r="D420" s="412" t="s">
        <v>49</v>
      </c>
      <c r="E420"/>
      <c r="F420"/>
      <c r="G420"/>
    </row>
    <row r="421" spans="1:8">
      <c r="A421" s="409" t="s">
        <v>289</v>
      </c>
      <c r="B421" s="410">
        <v>0.33600000000000002</v>
      </c>
      <c r="C421" s="411"/>
      <c r="D421" s="393" t="s">
        <v>31</v>
      </c>
      <c r="E421"/>
      <c r="F421"/>
      <c r="G421"/>
    </row>
    <row r="422" spans="1:8">
      <c r="A422" s="406" t="s">
        <v>290</v>
      </c>
      <c r="B422" s="407"/>
      <c r="C422" s="408">
        <v>7.47</v>
      </c>
      <c r="D422" s="397" t="s">
        <v>49</v>
      </c>
      <c r="E422"/>
      <c r="F422"/>
      <c r="G422"/>
    </row>
    <row r="423" spans="1:8">
      <c r="A423" s="409" t="s">
        <v>291</v>
      </c>
      <c r="B423" s="410">
        <v>0.32</v>
      </c>
      <c r="C423" s="411"/>
      <c r="D423" s="393" t="s">
        <v>31</v>
      </c>
      <c r="E423"/>
      <c r="F423"/>
      <c r="G423"/>
    </row>
    <row r="424" spans="1:8">
      <c r="A424" s="406" t="s">
        <v>292</v>
      </c>
      <c r="B424" s="407"/>
      <c r="C424" s="408">
        <v>7.73</v>
      </c>
      <c r="D424" s="412" t="s">
        <v>49</v>
      </c>
      <c r="E424"/>
      <c r="F424"/>
      <c r="G424"/>
    </row>
    <row r="425" spans="1:8">
      <c r="A425" s="24"/>
      <c r="B425" s="280"/>
      <c r="C425" s="28"/>
      <c r="D425" s="27"/>
      <c r="H425"/>
    </row>
    <row r="426" spans="1:8">
      <c r="A426" s="24"/>
      <c r="B426" s="280"/>
      <c r="C426" s="28"/>
      <c r="D426" s="27"/>
      <c r="H426"/>
    </row>
    <row r="427" spans="1:8">
      <c r="A427" s="24"/>
      <c r="B427" s="280"/>
      <c r="C427" s="28"/>
      <c r="D427" s="27"/>
      <c r="H427"/>
    </row>
    <row r="428" spans="1:8">
      <c r="A428" s="24"/>
      <c r="B428" s="280"/>
      <c r="C428" s="28"/>
      <c r="D428" s="27"/>
      <c r="H428"/>
    </row>
    <row r="429" spans="1:8">
      <c r="A429" s="24"/>
      <c r="B429" s="280"/>
      <c r="C429" s="28"/>
      <c r="D429" s="27"/>
      <c r="H429"/>
    </row>
    <row r="430" spans="1:8">
      <c r="A430" s="24"/>
      <c r="B430" s="280"/>
      <c r="C430" s="28"/>
      <c r="D430" s="27"/>
      <c r="H430"/>
    </row>
    <row r="431" spans="1:8">
      <c r="A431" s="24"/>
      <c r="B431" s="280"/>
      <c r="C431" s="28"/>
      <c r="D431" s="27"/>
      <c r="H431"/>
    </row>
    <row r="432" spans="1:8">
      <c r="A432" s="24"/>
      <c r="B432" s="280"/>
      <c r="C432" s="32"/>
      <c r="D432" s="27"/>
      <c r="H432"/>
    </row>
    <row r="433" spans="1:8">
      <c r="A433" s="24"/>
      <c r="B433" s="280"/>
      <c r="C433" s="30"/>
      <c r="D433" s="27"/>
      <c r="H433"/>
    </row>
    <row r="434" spans="1:8">
      <c r="A434" s="24"/>
      <c r="B434" s="280"/>
      <c r="C434" s="30"/>
      <c r="D434" s="27"/>
      <c r="H434"/>
    </row>
    <row r="435" spans="1:8">
      <c r="A435" s="24"/>
      <c r="B435" s="280"/>
      <c r="C435" s="30"/>
      <c r="D435" s="27"/>
      <c r="H435"/>
    </row>
    <row r="436" spans="1:8">
      <c r="A436" s="24"/>
      <c r="B436" s="281"/>
      <c r="C436" s="30"/>
      <c r="D436" s="27"/>
      <c r="H436"/>
    </row>
    <row r="437" spans="1:8">
      <c r="A437" s="24"/>
      <c r="B437" s="281"/>
      <c r="C437" s="30"/>
      <c r="D437" s="27"/>
      <c r="H437"/>
    </row>
    <row r="438" spans="1:8">
      <c r="A438" s="24"/>
      <c r="B438" s="281"/>
      <c r="C438" s="30"/>
      <c r="D438" s="27"/>
      <c r="H438"/>
    </row>
    <row r="439" spans="1:8">
      <c r="A439" s="24"/>
      <c r="B439" s="281"/>
      <c r="C439" s="30"/>
      <c r="D439" s="27"/>
      <c r="H439"/>
    </row>
    <row r="440" spans="1:8">
      <c r="A440" s="24"/>
      <c r="B440" s="281"/>
      <c r="C440" s="30"/>
      <c r="D440" s="27"/>
      <c r="H440"/>
    </row>
    <row r="441" spans="1:8">
      <c r="A441" s="24"/>
      <c r="B441" s="281"/>
      <c r="C441" s="30"/>
      <c r="D441" s="27"/>
      <c r="H441"/>
    </row>
    <row r="442" spans="1:8">
      <c r="A442" s="24"/>
      <c r="B442" s="281"/>
      <c r="C442" s="30"/>
      <c r="D442" s="27"/>
      <c r="H442"/>
    </row>
    <row r="443" spans="1:8">
      <c r="A443" s="26"/>
      <c r="B443" s="282"/>
      <c r="C443" s="31"/>
      <c r="D443" s="27"/>
      <c r="H443"/>
    </row>
    <row r="444" spans="1:8">
      <c r="A444" s="26"/>
      <c r="B444" s="282"/>
      <c r="C444" s="31"/>
      <c r="D444" s="27"/>
      <c r="H444"/>
    </row>
    <row r="445" spans="1:8">
      <c r="A445" s="26"/>
      <c r="B445" s="282"/>
      <c r="C445" s="31"/>
      <c r="D445" s="27"/>
      <c r="E445"/>
      <c r="H445"/>
    </row>
    <row r="446" spans="1:8">
      <c r="A446" s="26"/>
      <c r="B446" s="282"/>
      <c r="C446" s="31"/>
      <c r="D446" s="27"/>
      <c r="E446"/>
      <c r="H446"/>
    </row>
    <row r="447" spans="1:8">
      <c r="A447" s="26"/>
      <c r="B447" s="282"/>
      <c r="C447" s="31"/>
      <c r="D447" s="27"/>
      <c r="E447"/>
      <c r="H447"/>
    </row>
    <row r="448" spans="1:8">
      <c r="A448" s="26"/>
      <c r="B448" s="282"/>
      <c r="C448" s="31"/>
      <c r="D448" s="27"/>
      <c r="E448"/>
      <c r="H448"/>
    </row>
    <row r="449" spans="1:8">
      <c r="A449" s="26"/>
      <c r="B449" s="282"/>
      <c r="C449" s="31"/>
      <c r="D449" s="27"/>
      <c r="E449"/>
      <c r="H449"/>
    </row>
    <row r="450" spans="1:8">
      <c r="A450" s="26"/>
      <c r="B450" s="282"/>
      <c r="C450" s="31"/>
      <c r="D450" s="27"/>
    </row>
    <row r="451" spans="1:8">
      <c r="A451" s="26"/>
      <c r="B451" s="282"/>
      <c r="C451" s="31"/>
      <c r="D451" s="27"/>
    </row>
    <row r="452" spans="1:8">
      <c r="A452" s="26"/>
      <c r="B452" s="282"/>
      <c r="C452" s="31"/>
      <c r="D452" s="27"/>
    </row>
    <row r="453" spans="1:8">
      <c r="A453" s="26"/>
      <c r="B453" s="282"/>
      <c r="C453" s="31"/>
      <c r="D453" s="34"/>
    </row>
  </sheetData>
  <mergeCells count="3">
    <mergeCell ref="F1:G1"/>
    <mergeCell ref="G4:I4"/>
    <mergeCell ref="D4:F4"/>
  </mergeCells>
  <phoneticPr fontId="0" type="noConversion"/>
  <dataValidations xWindow="87" yWindow="659" count="7">
    <dataValidation type="list" allowBlank="1" showInputMessage="1" showErrorMessage="1" prompt="click on arrow for a drop down list" sqref="A51:A55">
      <formula1>$A$318:$A$339</formula1>
    </dataValidation>
    <dataValidation type="list" allowBlank="1" showInputMessage="1" showErrorMessage="1" prompt="Click on arrow for a drop down list" sqref="E8:E25 E31:E35">
      <formula1>$F$301:$F$355</formula1>
    </dataValidation>
    <dataValidation type="list" allowBlank="1" showInputMessage="1" showErrorMessage="1" prompt="click on arrow for a drop down list" sqref="A61:A65">
      <formula1>$A$342:$A$346</formula1>
    </dataValidation>
    <dataValidation type="list" allowBlank="1" showInputMessage="1" showErrorMessage="1" sqref="A71:A75">
      <formula1>$A$350:$A$390</formula1>
    </dataValidation>
    <dataValidation type="list" allowBlank="1" showInputMessage="1" showErrorMessage="1" sqref="A88:A93">
      <formula1>$A$393:$A$424</formula1>
    </dataValidation>
    <dataValidation type="list" allowBlank="1" showInputMessage="1" showErrorMessage="1" prompt="Click on arrow for a drop down list" sqref="E36">
      <formula1>$F$311:$F$364</formula1>
    </dataValidation>
    <dataValidation type="list" allowBlank="1" showInputMessage="1" showErrorMessage="1" prompt="click on arrow for a drop down list" sqref="A41:A45">
      <formula1>$A$294:$A$310</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4"/>
  <sheetViews>
    <sheetView showGridLines="0" topLeftCell="A100" workbookViewId="0">
      <selection activeCell="A47" sqref="A47"/>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4.140625" customWidth="1"/>
  </cols>
  <sheetData>
    <row r="1" spans="1:16" s="1" customFormat="1" ht="22.5" customHeight="1" thickBot="1">
      <c r="A1" s="363" t="s">
        <v>3</v>
      </c>
      <c r="B1" s="364" t="str">
        <f>'Daily Summary'!L2</f>
        <v>S19001</v>
      </c>
      <c r="C1" s="365"/>
      <c r="D1" s="366"/>
      <c r="E1" s="367" t="s">
        <v>51</v>
      </c>
      <c r="F1" s="456" t="str">
        <f>'Daily Summary'!A1</f>
        <v>T/S Kevin McCormack</v>
      </c>
      <c r="G1" s="456"/>
      <c r="H1" s="368"/>
      <c r="I1" s="369"/>
      <c r="J1" s="11"/>
      <c r="K1" s="5"/>
      <c r="L1" s="5"/>
      <c r="M1" s="5"/>
      <c r="N1" s="5"/>
      <c r="O1" s="5"/>
      <c r="P1" s="5"/>
    </row>
    <row r="2" spans="1:16" s="1" customFormat="1" ht="12"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'day4'!B4+1</f>
        <v>43439</v>
      </c>
      <c r="C4" s="14"/>
      <c r="D4" s="459" t="s">
        <v>286</v>
      </c>
      <c r="E4" s="459"/>
      <c r="F4" s="459"/>
      <c r="G4" s="457"/>
      <c r="H4" s="457"/>
      <c r="I4" s="458"/>
    </row>
    <row r="5" spans="1:16" ht="13.5" thickBot="1">
      <c r="A5" s="375"/>
      <c r="B5" s="372"/>
      <c r="C5" s="376"/>
      <c r="D5" s="371"/>
      <c r="E5" s="372"/>
      <c r="F5" s="372"/>
      <c r="G5" s="377"/>
      <c r="H5" s="371"/>
      <c r="I5" s="378"/>
    </row>
    <row r="6" spans="1:16" s="24" customFormat="1" ht="10.5">
      <c r="A6" s="101"/>
      <c r="B6" s="272" t="s">
        <v>335</v>
      </c>
      <c r="C6" s="272" t="s">
        <v>237</v>
      </c>
      <c r="D6" s="102"/>
      <c r="E6" s="272" t="s">
        <v>4</v>
      </c>
      <c r="F6" s="102"/>
      <c r="G6" s="272" t="s">
        <v>2</v>
      </c>
      <c r="H6" s="272" t="s">
        <v>5</v>
      </c>
      <c r="I6" s="103"/>
    </row>
    <row r="7" spans="1:16" s="24" customFormat="1" ht="11.25" thickBot="1">
      <c r="A7" s="104" t="s">
        <v>53</v>
      </c>
      <c r="B7" s="105" t="s">
        <v>336</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189</v>
      </c>
      <c r="F11" s="88" t="s">
        <v>169</v>
      </c>
      <c r="G11" s="120">
        <v>0</v>
      </c>
      <c r="H11" s="121">
        <f>INDEX(rate!$F$4:$G$58,MATCH(E11,rate!$F$4:$F$58,0),2)</f>
        <v>137</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13</v>
      </c>
      <c r="F23" s="88" t="s">
        <v>169</v>
      </c>
      <c r="G23" s="120">
        <v>0</v>
      </c>
      <c r="H23" s="121">
        <f>INDEX(rate!$F$4:$G$58,MATCH(E23,rate!$F$4:$F$58,0),2)</f>
        <v>94</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335</v>
      </c>
      <c r="C29" s="272"/>
      <c r="D29" s="102"/>
      <c r="E29" s="272" t="s">
        <v>4</v>
      </c>
      <c r="F29" s="102"/>
      <c r="G29" s="272" t="s">
        <v>2</v>
      </c>
      <c r="H29" s="272" t="s">
        <v>5</v>
      </c>
      <c r="I29" s="103"/>
    </row>
    <row r="30" spans="1:10" s="24" customFormat="1" ht="11.25" customHeight="1" thickBot="1">
      <c r="A30" s="104" t="s">
        <v>339</v>
      </c>
      <c r="B30" s="105" t="s">
        <v>336</v>
      </c>
      <c r="C30" s="105"/>
      <c r="D30" s="105" t="s">
        <v>10</v>
      </c>
      <c r="E30" s="105" t="s">
        <v>1</v>
      </c>
      <c r="F30" s="105" t="s">
        <v>6</v>
      </c>
      <c r="G30" s="105" t="s">
        <v>7</v>
      </c>
      <c r="H30" s="105" t="s">
        <v>8</v>
      </c>
      <c r="I30" s="106" t="s">
        <v>9</v>
      </c>
      <c r="J30" s="107"/>
    </row>
    <row r="31" spans="1:10" s="24" customFormat="1" ht="11.25" customHeight="1">
      <c r="A31" s="108" t="s">
        <v>167</v>
      </c>
      <c r="B31" s="429"/>
      <c r="C31" s="109" t="s">
        <v>338</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338</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338</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338</v>
      </c>
      <c r="D34" s="118" t="s">
        <v>168</v>
      </c>
      <c r="E34" s="119" t="s">
        <v>13</v>
      </c>
      <c r="F34" s="88" t="s">
        <v>169</v>
      </c>
      <c r="G34" s="120">
        <v>0</v>
      </c>
      <c r="H34" s="121">
        <f>INDEX(rate!$F$4:$G$57,MATCH(E34,rate!$F$4:$F$57,0),2)</f>
        <v>94</v>
      </c>
      <c r="I34" s="122">
        <f t="shared" si="1"/>
        <v>0</v>
      </c>
    </row>
    <row r="35" spans="1:9" s="24" customFormat="1" ht="11.25" customHeight="1">
      <c r="A35" s="117" t="s">
        <v>167</v>
      </c>
      <c r="B35" s="430"/>
      <c r="C35" s="123" t="s">
        <v>338</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337</v>
      </c>
      <c r="D37" s="130"/>
      <c r="E37" s="131"/>
      <c r="F37" s="130"/>
      <c r="G37" s="131"/>
      <c r="H37" s="132"/>
      <c r="I37" s="133">
        <f>SUM(I31:I35)</f>
        <v>0</v>
      </c>
    </row>
    <row r="38" spans="1:9" s="24" customFormat="1" ht="11.25" customHeight="1" thickBot="1">
      <c r="A38" s="381"/>
      <c r="B38" s="125"/>
      <c r="C38" s="419"/>
      <c r="D38" s="419"/>
      <c r="E38" s="420"/>
      <c r="F38" s="419"/>
      <c r="G38" s="420"/>
      <c r="H38" s="421"/>
      <c r="I38" s="446"/>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311</v>
      </c>
      <c r="B41" s="142"/>
      <c r="C41" s="143"/>
      <c r="D41" s="121" t="str">
        <f>INDEX(rate!$A$4:$D$20,MATCH(A41,rate!$A$4:$A$20,0),4)</f>
        <v>HOURS</v>
      </c>
      <c r="E41" s="144">
        <v>0</v>
      </c>
      <c r="F41" s="145">
        <f>INDEX(rate!$A$4:$D$20,MATCH(A41,rate!$A$4:$A$20,0),2)</f>
        <v>5372</v>
      </c>
      <c r="G41" s="146">
        <f>E41*F41</f>
        <v>0</v>
      </c>
      <c r="H41" s="251"/>
      <c r="I41" s="380"/>
    </row>
    <row r="42" spans="1:9" s="24" customFormat="1" ht="10.5">
      <c r="A42" s="141" t="s">
        <v>312</v>
      </c>
      <c r="B42" s="142"/>
      <c r="C42" s="143"/>
      <c r="D42" s="121" t="str">
        <f>INDEX(rate!$A$4:$D$20,MATCH(A42,rate!$A$4:$A$20,0),4)</f>
        <v>HOURS</v>
      </c>
      <c r="E42" s="144">
        <v>0</v>
      </c>
      <c r="F42" s="145">
        <f>INDEX(rate!$A$4:$D$20,MATCH(A42,rate!$A$4:$A$20,0),2)</f>
        <v>3038</v>
      </c>
      <c r="G42" s="146">
        <f>E42*F42</f>
        <v>0</v>
      </c>
      <c r="H42" s="252"/>
      <c r="I42" s="380"/>
    </row>
    <row r="43" spans="1:9" s="24" customFormat="1" ht="10.5">
      <c r="A43" s="141" t="s">
        <v>314</v>
      </c>
      <c r="B43" s="142"/>
      <c r="C43" s="143"/>
      <c r="D43" s="121" t="str">
        <f>INDEX(rate!$A$4:$D$20,MATCH(A43,rate!$A$4:$A$20,0),4)</f>
        <v>HOURS</v>
      </c>
      <c r="E43" s="144">
        <v>0</v>
      </c>
      <c r="F43" s="145">
        <f>INDEX(rate!$A$4:$D$20,MATCH(A43,rate!$A$4:$A$20,0),2)</f>
        <v>3662</v>
      </c>
      <c r="G43" s="146">
        <f>E43*F43</f>
        <v>0</v>
      </c>
      <c r="H43" s="252"/>
      <c r="I43" s="380"/>
    </row>
    <row r="44" spans="1:9" s="24" customFormat="1" ht="10.5">
      <c r="A44" s="141" t="s">
        <v>316</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315</v>
      </c>
      <c r="B45" s="150"/>
      <c r="C45" s="151"/>
      <c r="D45" s="124" t="str">
        <f>INDEX(rate!$A$4:$D$20,MATCH(A45,rate!$A$4:$A$20,0),4)</f>
        <v>HOURS</v>
      </c>
      <c r="E45" s="152">
        <v>0</v>
      </c>
      <c r="F45" s="153">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269</v>
      </c>
      <c r="B51" s="163"/>
      <c r="C51" s="164"/>
      <c r="D51" s="114" t="str">
        <f>INDEX(rate!$A$21:$D$42,MATCH(A51,rate!$A$21:$A$42,0),4)</f>
        <v>HOURS</v>
      </c>
      <c r="E51" s="165">
        <v>0</v>
      </c>
      <c r="F51" s="166">
        <f>INDEX(rate!$A$21:$D$42,MATCH(A51,rate!$A$21:$A$42,0),2)</f>
        <v>20423</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268</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135</v>
      </c>
      <c r="B61" s="174"/>
      <c r="C61" s="114" t="str">
        <f>INDEX(rate!$A$45:$D$49,MATCH(A61,rate!$A$45:$A$49,0),4)</f>
        <v>HOURS</v>
      </c>
      <c r="D61" s="165">
        <v>0</v>
      </c>
      <c r="E61" s="114">
        <f>INDEX(rate!$A$45:$D$49,MATCH(A61,rate!$A$45:$A$49,0),2)</f>
        <v>16879</v>
      </c>
      <c r="F61" s="167">
        <f>D61*E61</f>
        <v>0</v>
      </c>
      <c r="G61" s="147"/>
      <c r="H61" s="157"/>
      <c r="I61" s="380"/>
    </row>
    <row r="62" spans="1:9" s="24" customFormat="1" ht="11.25" thickBot="1">
      <c r="A62" s="162" t="s">
        <v>264</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265</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135</v>
      </c>
      <c r="B64" s="174"/>
      <c r="C64" s="114" t="str">
        <f>INDEX(rate!$A$45:$D$49,MATCH(A64,rate!$A$45:$A$49,0),4)</f>
        <v>HOURS</v>
      </c>
      <c r="D64" s="165">
        <v>0</v>
      </c>
      <c r="E64" s="114">
        <f>INDEX(rate!$A$45:$D$49,MATCH(A64,rate!$A$45:$A$49,0),2)</f>
        <v>16879</v>
      </c>
      <c r="F64" s="167">
        <f>D64*E64</f>
        <v>0</v>
      </c>
      <c r="G64" s="147"/>
      <c r="H64" s="157"/>
      <c r="I64" s="380"/>
    </row>
    <row r="65" spans="1:9" s="24" customFormat="1" ht="11.25" thickBot="1">
      <c r="A65" s="257" t="s">
        <v>267</v>
      </c>
      <c r="B65" s="258"/>
      <c r="C65" s="259" t="str">
        <f>INDEX(rate!$A$45:$D$49,MATCH(A65,rate!$A$45:$A$49,0),4)</f>
        <v>HOURS</v>
      </c>
      <c r="D65" s="260">
        <v>0</v>
      </c>
      <c r="E65" s="259">
        <f>INDEX(rate!$A$45:$D$49,MATCH(A65,rate!$A$45:$A$49,0),2)</f>
        <v>12270</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273</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266</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255</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272</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227</v>
      </c>
      <c r="B79" s="194"/>
      <c r="C79" s="195" t="s">
        <v>228</v>
      </c>
      <c r="D79" s="196"/>
      <c r="E79" s="194"/>
      <c r="F79" s="222" t="s">
        <v>229</v>
      </c>
      <c r="G79" s="271" t="s">
        <v>230</v>
      </c>
      <c r="H79" s="207"/>
      <c r="I79" s="380"/>
    </row>
    <row r="80" spans="1:9" s="24" customFormat="1" ht="10.5">
      <c r="A80" s="198" t="s">
        <v>231</v>
      </c>
      <c r="B80" s="199"/>
      <c r="C80" s="200"/>
      <c r="D80" s="201"/>
      <c r="E80" s="199"/>
      <c r="F80" s="263"/>
      <c r="G80" s="202">
        <v>0</v>
      </c>
      <c r="H80" s="207"/>
      <c r="I80" s="380"/>
    </row>
    <row r="81" spans="1:9" s="24" customFormat="1" ht="10.5">
      <c r="A81" s="198" t="s">
        <v>231</v>
      </c>
      <c r="B81" s="199"/>
      <c r="C81" s="200"/>
      <c r="D81" s="201"/>
      <c r="E81" s="199"/>
      <c r="F81" s="255"/>
      <c r="G81" s="202">
        <v>0</v>
      </c>
      <c r="H81" s="207"/>
      <c r="I81" s="380"/>
    </row>
    <row r="82" spans="1:9" s="24" customFormat="1" ht="10.5">
      <c r="A82" s="198" t="s">
        <v>231</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232</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292</v>
      </c>
      <c r="B88" s="184"/>
      <c r="C88" s="185" t="str">
        <f>INDEX(rate!$A$96:$D$127,MATCH(A88,rate!$A$96:$A$127,0),4)</f>
        <v>DAYS</v>
      </c>
      <c r="D88" s="186">
        <v>0</v>
      </c>
      <c r="E88" s="121"/>
      <c r="F88" s="185">
        <f>INDEX(rate!$A$96:$D$127,MATCH(A88,rate!$A$96:$A$127,0),3)</f>
        <v>7.73</v>
      </c>
      <c r="G88" s="187"/>
      <c r="H88" s="169">
        <f>D88*F88</f>
        <v>0</v>
      </c>
      <c r="I88" s="380"/>
    </row>
    <row r="89" spans="1:9" s="24" customFormat="1" ht="10.5">
      <c r="A89" s="141" t="s">
        <v>291</v>
      </c>
      <c r="B89" s="188"/>
      <c r="C89" s="185" t="str">
        <f>INDEX(rate!$A$96:$D$127,MATCH(A89,rate!$A$96:$A$127,0),4)</f>
        <v>MILES</v>
      </c>
      <c r="D89" s="189"/>
      <c r="E89" s="283">
        <f>INDEX(rate!$A$96:$D$127,MATCH(A89,rate!$A$96:$A$127,0),2)</f>
        <v>0.32</v>
      </c>
      <c r="F89" s="121"/>
      <c r="G89" s="144">
        <v>0</v>
      </c>
      <c r="H89" s="169">
        <f>E89*G89</f>
        <v>0</v>
      </c>
      <c r="I89" s="380"/>
    </row>
    <row r="90" spans="1:9" s="24" customFormat="1" ht="10.5">
      <c r="A90" s="141" t="s">
        <v>292</v>
      </c>
      <c r="B90" s="188"/>
      <c r="C90" s="185" t="str">
        <f>INDEX(rate!$A$96:$D$127,MATCH(A90,rate!$A$96:$A$127,0),4)</f>
        <v>DAYS</v>
      </c>
      <c r="D90" s="186">
        <v>0</v>
      </c>
      <c r="E90" s="284"/>
      <c r="F90" s="185">
        <f>INDEX(rate!$A$96:$D$127,MATCH(A90,rate!$A$96:$A$127,0),3)</f>
        <v>7.73</v>
      </c>
      <c r="G90" s="187"/>
      <c r="H90" s="169">
        <f>D90*F90</f>
        <v>0</v>
      </c>
      <c r="I90" s="380"/>
    </row>
    <row r="91" spans="1:9" s="24" customFormat="1" ht="10.5">
      <c r="A91" s="141" t="s">
        <v>291</v>
      </c>
      <c r="B91" s="188"/>
      <c r="C91" s="185" t="str">
        <f>INDEX(rate!$A$96:$D$127,MATCH(A91,rate!$A$96:$A$127,0),4)</f>
        <v>MILES</v>
      </c>
      <c r="D91" s="189"/>
      <c r="E91" s="283">
        <f>INDEX(rate!$A$96:$D$127,MATCH(A91,rate!$A$96:$A$127,0),2)</f>
        <v>0.32</v>
      </c>
      <c r="F91" s="121"/>
      <c r="G91" s="144">
        <v>0</v>
      </c>
      <c r="H91" s="169">
        <f>E91*G91</f>
        <v>0</v>
      </c>
      <c r="I91" s="380"/>
    </row>
    <row r="92" spans="1:9" s="24" customFormat="1" ht="10.5">
      <c r="A92" s="141" t="s">
        <v>292</v>
      </c>
      <c r="B92" s="188"/>
      <c r="C92" s="185" t="str">
        <f>INDEX(rate!$A$96:$D$127,MATCH(A92,rate!$A$96:$A$127,0),4)</f>
        <v>DAYS</v>
      </c>
      <c r="D92" s="186">
        <v>0</v>
      </c>
      <c r="E92" s="284"/>
      <c r="F92" s="185">
        <f>INDEX(rate!$A$96:$D$127,MATCH(A92,rate!$A$96:$A$127,0),3)</f>
        <v>7.73</v>
      </c>
      <c r="G92" s="187"/>
      <c r="H92" s="169">
        <f>D92*F92</f>
        <v>0</v>
      </c>
      <c r="I92" s="380"/>
    </row>
    <row r="93" spans="1:9" s="24" customFormat="1" ht="11.25" thickBot="1">
      <c r="A93" s="149" t="s">
        <v>291</v>
      </c>
      <c r="B93" s="190"/>
      <c r="C93" s="185" t="str">
        <f>INDEX(rate!$A$96:$D$127,MATCH(A93,rate!$A$96:$A$127,0),4)</f>
        <v>MILES</v>
      </c>
      <c r="D93" s="191"/>
      <c r="E93" s="285">
        <f>INDEX(rate!$A$96:$D$127,MATCH(A93,rate!$A$96:$A$127,0),2)</f>
        <v>0.32</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225</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I27+G37+G57+F67+G77+G84+H95+G105+G122+G131+G140+G149+G156+G163+G170</f>
        <v>0</v>
      </c>
      <c r="H172" s="388">
        <f ca="1">NOW()</f>
        <v>43769.48785208333</v>
      </c>
      <c r="I172" s="389"/>
    </row>
    <row r="173" spans="1:9">
      <c r="A173"/>
    </row>
    <row r="174" spans="1:9" ht="13.5" thickBot="1">
      <c r="A174"/>
    </row>
    <row r="175" spans="1:9" s="17" customFormat="1" ht="25.5" thickBot="1">
      <c r="A175" s="279" t="s">
        <v>275</v>
      </c>
      <c r="B175" s="274"/>
      <c r="C175" s="275"/>
      <c r="D175" s="276"/>
      <c r="E175" s="275"/>
      <c r="F175" s="276"/>
      <c r="G175" s="275"/>
      <c r="H175" s="277"/>
      <c r="I175" s="278"/>
    </row>
    <row r="176" spans="1:9">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8">
      <c r="A289"/>
    </row>
    <row r="290" spans="1:8">
      <c r="A290"/>
    </row>
    <row r="291" spans="1:8">
      <c r="A291"/>
    </row>
    <row r="292" spans="1:8">
      <c r="A292"/>
    </row>
    <row r="293" spans="1:8">
      <c r="A293"/>
    </row>
    <row r="294" spans="1:8">
      <c r="A294"/>
    </row>
    <row r="295" spans="1:8">
      <c r="A295" s="16" t="s">
        <v>128</v>
      </c>
    </row>
    <row r="296" spans="1:8">
      <c r="A296"/>
    </row>
    <row r="297" spans="1:8">
      <c r="A297"/>
    </row>
    <row r="298" spans="1:8" s="24" customFormat="1" ht="10.5">
      <c r="A298" s="24" t="s">
        <v>27</v>
      </c>
      <c r="B298" s="264" t="s">
        <v>28</v>
      </c>
      <c r="C298" s="26"/>
      <c r="D298" s="27"/>
      <c r="E298" s="26"/>
      <c r="F298" s="24" t="s">
        <v>27</v>
      </c>
      <c r="G298" s="264" t="s">
        <v>28</v>
      </c>
    </row>
    <row r="299" spans="1:8" ht="14.25" customHeight="1">
      <c r="A299"/>
      <c r="B299" s="15"/>
      <c r="C299" s="9"/>
      <c r="D299" s="9"/>
      <c r="F299"/>
      <c r="G299" s="13"/>
      <c r="H299"/>
    </row>
    <row r="300" spans="1:8">
      <c r="A300" s="87" t="s">
        <v>123</v>
      </c>
      <c r="B300" s="25"/>
      <c r="C300" s="26"/>
      <c r="D300" s="256"/>
      <c r="F300" s="86" t="s">
        <v>124</v>
      </c>
      <c r="G300" s="13"/>
      <c r="H300"/>
    </row>
    <row r="301" spans="1:8">
      <c r="A301" s="95" t="s">
        <v>311</v>
      </c>
      <c r="B301" s="414">
        <v>5372</v>
      </c>
      <c r="C301" s="26"/>
      <c r="D301" s="27" t="s">
        <v>29</v>
      </c>
      <c r="F301" s="24" t="s">
        <v>192</v>
      </c>
      <c r="G301" s="28">
        <v>74</v>
      </c>
      <c r="H301"/>
    </row>
    <row r="302" spans="1:8">
      <c r="A302" s="95" t="s">
        <v>312</v>
      </c>
      <c r="B302" s="414">
        <v>3038</v>
      </c>
      <c r="C302" s="26"/>
      <c r="D302" s="27" t="s">
        <v>29</v>
      </c>
      <c r="F302" s="24" t="s">
        <v>187</v>
      </c>
      <c r="G302" s="28">
        <v>97</v>
      </c>
      <c r="H302"/>
    </row>
    <row r="303" spans="1:8">
      <c r="A303" s="95" t="s">
        <v>313</v>
      </c>
      <c r="B303" s="414">
        <v>12643</v>
      </c>
      <c r="C303" s="26"/>
      <c r="D303" s="27" t="s">
        <v>29</v>
      </c>
      <c r="F303" s="24" t="s">
        <v>188</v>
      </c>
      <c r="G303" s="28">
        <v>116</v>
      </c>
      <c r="H303"/>
    </row>
    <row r="304" spans="1:8">
      <c r="A304" s="95" t="s">
        <v>314</v>
      </c>
      <c r="B304" s="414">
        <v>3662</v>
      </c>
      <c r="C304" s="26"/>
      <c r="D304" s="27" t="s">
        <v>29</v>
      </c>
      <c r="F304" s="24" t="s">
        <v>189</v>
      </c>
      <c r="G304" s="28">
        <v>137</v>
      </c>
      <c r="H304"/>
    </row>
    <row r="305" spans="1:8">
      <c r="A305" s="95" t="s">
        <v>315</v>
      </c>
      <c r="B305" s="414">
        <v>7367</v>
      </c>
      <c r="C305" s="26"/>
      <c r="D305" s="27" t="s">
        <v>29</v>
      </c>
      <c r="F305" s="24" t="s">
        <v>190</v>
      </c>
      <c r="G305" s="28">
        <v>155</v>
      </c>
      <c r="H305"/>
    </row>
    <row r="306" spans="1:8">
      <c r="A306" s="95" t="s">
        <v>316</v>
      </c>
      <c r="B306" s="414">
        <v>4848</v>
      </c>
      <c r="C306" s="26"/>
      <c r="D306" s="27" t="s">
        <v>29</v>
      </c>
      <c r="F306" s="24" t="s">
        <v>191</v>
      </c>
      <c r="G306" s="28">
        <v>174</v>
      </c>
      <c r="H306"/>
    </row>
    <row r="307" spans="1:8">
      <c r="A307" s="95" t="s">
        <v>317</v>
      </c>
      <c r="B307" s="414">
        <v>6742</v>
      </c>
      <c r="C307" s="26"/>
      <c r="D307" s="27" t="s">
        <v>29</v>
      </c>
      <c r="F307" s="24" t="s">
        <v>171</v>
      </c>
      <c r="G307" s="28">
        <v>196</v>
      </c>
      <c r="H307"/>
    </row>
    <row r="308" spans="1:8">
      <c r="A308" s="95" t="s">
        <v>318</v>
      </c>
      <c r="B308" s="414">
        <v>2663</v>
      </c>
      <c r="C308" s="26"/>
      <c r="D308" s="27" t="s">
        <v>29</v>
      </c>
      <c r="F308" s="24" t="s">
        <v>172</v>
      </c>
      <c r="G308" s="28">
        <v>204</v>
      </c>
      <c r="H308"/>
    </row>
    <row r="309" spans="1:8">
      <c r="A309" s="95" t="s">
        <v>319</v>
      </c>
      <c r="B309" s="414">
        <v>1252</v>
      </c>
      <c r="C309" s="26"/>
      <c r="D309" s="27" t="s">
        <v>29</v>
      </c>
      <c r="F309" s="24" t="s">
        <v>173</v>
      </c>
      <c r="G309" s="28">
        <v>220</v>
      </c>
      <c r="H309"/>
    </row>
    <row r="310" spans="1:8">
      <c r="A310" s="95" t="s">
        <v>320</v>
      </c>
      <c r="B310" s="414">
        <v>7946</v>
      </c>
      <c r="C310" s="26"/>
      <c r="D310" s="27" t="s">
        <v>29</v>
      </c>
      <c r="F310" s="24" t="s">
        <v>174</v>
      </c>
      <c r="G310" s="28">
        <v>231</v>
      </c>
      <c r="H310"/>
    </row>
    <row r="311" spans="1:8">
      <c r="A311" s="95" t="s">
        <v>321</v>
      </c>
      <c r="B311" s="414">
        <v>8626</v>
      </c>
      <c r="C311" s="26"/>
      <c r="D311" s="27" t="s">
        <v>29</v>
      </c>
      <c r="F311" s="24" t="s">
        <v>68</v>
      </c>
      <c r="G311" s="28">
        <v>34</v>
      </c>
      <c r="H311"/>
    </row>
    <row r="312" spans="1:8">
      <c r="A312" s="95" t="s">
        <v>322</v>
      </c>
      <c r="B312" s="414">
        <v>4076</v>
      </c>
      <c r="C312" s="26"/>
      <c r="D312" s="27" t="s">
        <v>29</v>
      </c>
      <c r="F312" s="24" t="s">
        <v>69</v>
      </c>
      <c r="G312" s="28">
        <v>126</v>
      </c>
      <c r="H312"/>
    </row>
    <row r="313" spans="1:8">
      <c r="A313" s="95" t="s">
        <v>323</v>
      </c>
      <c r="B313" s="414">
        <v>7494</v>
      </c>
      <c r="C313" s="26"/>
      <c r="D313" s="27" t="s">
        <v>29</v>
      </c>
      <c r="F313" s="24" t="s">
        <v>70</v>
      </c>
      <c r="G313" s="28">
        <v>116</v>
      </c>
      <c r="H313"/>
    </row>
    <row r="314" spans="1:8">
      <c r="A314" s="95" t="s">
        <v>324</v>
      </c>
      <c r="B314" s="414">
        <v>8614</v>
      </c>
      <c r="C314" s="26"/>
      <c r="D314" s="27" t="s">
        <v>29</v>
      </c>
      <c r="F314" s="24" t="s">
        <v>71</v>
      </c>
      <c r="G314" s="28">
        <v>110</v>
      </c>
      <c r="H314"/>
    </row>
    <row r="315" spans="1:8">
      <c r="A315" s="95" t="s">
        <v>325</v>
      </c>
      <c r="B315" s="414">
        <v>2777</v>
      </c>
      <c r="C315" s="26"/>
      <c r="D315" s="27" t="s">
        <v>29</v>
      </c>
      <c r="F315" s="24" t="s">
        <v>30</v>
      </c>
      <c r="G315" s="28">
        <v>33</v>
      </c>
      <c r="H315"/>
    </row>
    <row r="316" spans="1:8">
      <c r="A316" s="95" t="s">
        <v>326</v>
      </c>
      <c r="B316" s="414">
        <v>1883</v>
      </c>
      <c r="C316" s="26"/>
      <c r="D316" s="27" t="s">
        <v>29</v>
      </c>
      <c r="F316" s="24" t="s">
        <v>11</v>
      </c>
      <c r="G316" s="28">
        <v>47</v>
      </c>
      <c r="H316"/>
    </row>
    <row r="317" spans="1:8">
      <c r="A317" s="95" t="s">
        <v>327</v>
      </c>
      <c r="B317" s="414">
        <v>899</v>
      </c>
      <c r="C317" s="26"/>
      <c r="D317" s="27" t="s">
        <v>29</v>
      </c>
      <c r="F317" s="24" t="s">
        <v>32</v>
      </c>
      <c r="G317" s="28">
        <v>51</v>
      </c>
      <c r="H317"/>
    </row>
    <row r="318" spans="1:8">
      <c r="A318" s="24" t="s">
        <v>268</v>
      </c>
      <c r="B318" s="28">
        <v>27924</v>
      </c>
      <c r="D318" s="27" t="s">
        <v>29</v>
      </c>
      <c r="F318" s="24" t="s">
        <v>12</v>
      </c>
      <c r="G318" s="28">
        <v>64</v>
      </c>
      <c r="H318"/>
    </row>
    <row r="319" spans="1:8">
      <c r="A319" s="24" t="s">
        <v>271</v>
      </c>
      <c r="B319" s="28">
        <v>45354</v>
      </c>
      <c r="D319" s="27" t="s">
        <v>29</v>
      </c>
      <c r="F319" s="24" t="s">
        <v>33</v>
      </c>
      <c r="G319" s="28">
        <v>75</v>
      </c>
      <c r="H319"/>
    </row>
    <row r="320" spans="1:8">
      <c r="A320" s="24" t="s">
        <v>270</v>
      </c>
      <c r="B320" s="28">
        <v>33412</v>
      </c>
      <c r="D320" s="27" t="s">
        <v>29</v>
      </c>
      <c r="F320" s="24" t="s">
        <v>14</v>
      </c>
      <c r="G320" s="28">
        <v>86</v>
      </c>
      <c r="H320"/>
    </row>
    <row r="321" spans="1:8">
      <c r="A321" s="24" t="s">
        <v>149</v>
      </c>
      <c r="B321" s="29">
        <v>11203</v>
      </c>
      <c r="D321" s="27" t="s">
        <v>29</v>
      </c>
      <c r="F321" s="24" t="s">
        <v>34</v>
      </c>
      <c r="G321" s="28">
        <v>97</v>
      </c>
      <c r="H321"/>
    </row>
    <row r="322" spans="1:8">
      <c r="A322" s="24" t="s">
        <v>150</v>
      </c>
      <c r="B322" s="28">
        <v>23711</v>
      </c>
      <c r="D322" s="27" t="s">
        <v>29</v>
      </c>
      <c r="F322" s="24" t="s">
        <v>35</v>
      </c>
      <c r="G322" s="28">
        <v>107</v>
      </c>
      <c r="H322"/>
    </row>
    <row r="323" spans="1:8">
      <c r="A323" s="24" t="s">
        <v>151</v>
      </c>
      <c r="B323" s="28">
        <v>10018</v>
      </c>
      <c r="D323" s="27" t="s">
        <v>29</v>
      </c>
      <c r="F323" s="24" t="s">
        <v>36</v>
      </c>
      <c r="G323" s="28">
        <v>122</v>
      </c>
      <c r="H323"/>
    </row>
    <row r="324" spans="1:8">
      <c r="A324" s="24" t="s">
        <v>152</v>
      </c>
      <c r="B324" s="28">
        <v>17329</v>
      </c>
      <c r="D324" s="27" t="s">
        <v>29</v>
      </c>
      <c r="F324" s="24" t="s">
        <v>72</v>
      </c>
      <c r="G324" s="28">
        <v>150</v>
      </c>
      <c r="H324"/>
    </row>
    <row r="325" spans="1:8">
      <c r="A325" s="24" t="s">
        <v>153</v>
      </c>
      <c r="B325" s="28">
        <v>10094</v>
      </c>
      <c r="D325" s="27" t="s">
        <v>29</v>
      </c>
      <c r="F325" s="24" t="s">
        <v>42</v>
      </c>
      <c r="G325" s="28">
        <v>27</v>
      </c>
      <c r="H325"/>
    </row>
    <row r="326" spans="1:8">
      <c r="A326" s="24" t="s">
        <v>154</v>
      </c>
      <c r="B326" s="28">
        <v>8263</v>
      </c>
      <c r="D326" s="27" t="s">
        <v>29</v>
      </c>
      <c r="F326" s="24" t="s">
        <v>43</v>
      </c>
      <c r="G326" s="28">
        <v>35</v>
      </c>
      <c r="H326"/>
    </row>
    <row r="327" spans="1:8">
      <c r="A327" s="24" t="s">
        <v>155</v>
      </c>
      <c r="B327" s="28">
        <v>7519</v>
      </c>
      <c r="D327" s="27" t="s">
        <v>29</v>
      </c>
      <c r="F327" s="24" t="s">
        <v>44</v>
      </c>
      <c r="G327" s="28">
        <v>41</v>
      </c>
      <c r="H327"/>
    </row>
    <row r="328" spans="1:8">
      <c r="A328" s="24" t="s">
        <v>156</v>
      </c>
      <c r="B328" s="28">
        <v>7878</v>
      </c>
      <c r="D328" s="27" t="s">
        <v>29</v>
      </c>
      <c r="F328" s="24" t="s">
        <v>45</v>
      </c>
      <c r="G328" s="28">
        <v>44</v>
      </c>
      <c r="H328"/>
    </row>
    <row r="329" spans="1:8">
      <c r="A329" s="24" t="s">
        <v>269</v>
      </c>
      <c r="B329" s="28">
        <v>20423</v>
      </c>
      <c r="D329" s="27" t="s">
        <v>29</v>
      </c>
      <c r="F329" s="24" t="s">
        <v>46</v>
      </c>
      <c r="G329" s="28">
        <v>48</v>
      </c>
      <c r="H329"/>
    </row>
    <row r="330" spans="1:8">
      <c r="A330" s="24" t="s">
        <v>157</v>
      </c>
      <c r="B330" s="28">
        <v>11748</v>
      </c>
      <c r="D330" s="27" t="s">
        <v>29</v>
      </c>
      <c r="F330" s="24" t="s">
        <v>47</v>
      </c>
      <c r="G330" s="28">
        <v>49</v>
      </c>
      <c r="H330"/>
    </row>
    <row r="331" spans="1:8">
      <c r="A331" s="24" t="s">
        <v>158</v>
      </c>
      <c r="B331" s="28">
        <v>4867</v>
      </c>
      <c r="D331" s="27" t="s">
        <v>29</v>
      </c>
      <c r="F331" s="24" t="s">
        <v>48</v>
      </c>
      <c r="G331" s="28">
        <v>52</v>
      </c>
      <c r="H331"/>
    </row>
    <row r="332" spans="1:8">
      <c r="A332" s="24" t="s">
        <v>159</v>
      </c>
      <c r="B332" s="28">
        <v>13024</v>
      </c>
      <c r="D332" s="27" t="s">
        <v>29</v>
      </c>
      <c r="F332" s="24" t="s">
        <v>37</v>
      </c>
      <c r="G332" s="28">
        <v>67</v>
      </c>
      <c r="H332"/>
    </row>
    <row r="333" spans="1:8">
      <c r="A333" s="24" t="s">
        <v>160</v>
      </c>
      <c r="B333" s="28">
        <v>9396</v>
      </c>
      <c r="D333" s="27" t="s">
        <v>29</v>
      </c>
      <c r="F333" s="24" t="s">
        <v>38</v>
      </c>
      <c r="G333" s="28">
        <v>67</v>
      </c>
      <c r="H333"/>
    </row>
    <row r="334" spans="1:8">
      <c r="A334" s="24" t="s">
        <v>161</v>
      </c>
      <c r="B334" s="28">
        <v>4546</v>
      </c>
      <c r="D334" s="27" t="s">
        <v>29</v>
      </c>
      <c r="F334" s="24" t="s">
        <v>39</v>
      </c>
      <c r="G334" s="28">
        <v>78</v>
      </c>
      <c r="H334"/>
    </row>
    <row r="335" spans="1:8">
      <c r="A335" s="24" t="s">
        <v>162</v>
      </c>
      <c r="B335" s="28">
        <v>6099</v>
      </c>
      <c r="D335" s="27" t="s">
        <v>29</v>
      </c>
      <c r="F335" s="24" t="s">
        <v>13</v>
      </c>
      <c r="G335" s="28">
        <v>94</v>
      </c>
      <c r="H335"/>
    </row>
    <row r="336" spans="1:8">
      <c r="A336" s="24" t="s">
        <v>163</v>
      </c>
      <c r="B336" s="28">
        <v>6258</v>
      </c>
      <c r="D336" s="27" t="s">
        <v>29</v>
      </c>
      <c r="F336" s="24" t="s">
        <v>40</v>
      </c>
      <c r="G336" s="28">
        <v>110</v>
      </c>
      <c r="H336"/>
    </row>
    <row r="337" spans="1:8">
      <c r="A337" s="24" t="s">
        <v>164</v>
      </c>
      <c r="B337" s="28">
        <v>8556</v>
      </c>
      <c r="D337" s="27" t="s">
        <v>29</v>
      </c>
      <c r="F337" s="24" t="s">
        <v>41</v>
      </c>
      <c r="G337" s="28">
        <v>128</v>
      </c>
      <c r="H337"/>
    </row>
    <row r="338" spans="1:8">
      <c r="A338" s="24" t="s">
        <v>165</v>
      </c>
      <c r="B338" s="28">
        <v>10960</v>
      </c>
      <c r="D338" s="27" t="s">
        <v>29</v>
      </c>
      <c r="F338" s="24" t="s">
        <v>175</v>
      </c>
      <c r="G338" s="28">
        <v>154</v>
      </c>
      <c r="H338"/>
    </row>
    <row r="339" spans="1:8">
      <c r="A339" s="24" t="s">
        <v>166</v>
      </c>
      <c r="B339" s="28">
        <v>8662</v>
      </c>
      <c r="D339" s="27" t="s">
        <v>29</v>
      </c>
      <c r="F339" s="24" t="s">
        <v>238</v>
      </c>
      <c r="G339" s="28">
        <v>142</v>
      </c>
      <c r="H339"/>
    </row>
    <row r="340" spans="1:8">
      <c r="A340" s="24"/>
      <c r="B340" s="28"/>
      <c r="D340" s="27"/>
      <c r="F340" s="24" t="s">
        <v>239</v>
      </c>
      <c r="G340" s="28">
        <v>106</v>
      </c>
      <c r="H340"/>
    </row>
    <row r="341" spans="1:8">
      <c r="A341" s="86" t="s">
        <v>125</v>
      </c>
      <c r="B341" s="28"/>
      <c r="D341" s="27" t="s">
        <v>29</v>
      </c>
      <c r="F341" s="24" t="s">
        <v>73</v>
      </c>
      <c r="G341" s="30">
        <v>34</v>
      </c>
      <c r="H341"/>
    </row>
    <row r="342" spans="1:8">
      <c r="A342" s="95" t="s">
        <v>267</v>
      </c>
      <c r="B342" s="28">
        <v>12270</v>
      </c>
      <c r="D342" s="27" t="s">
        <v>29</v>
      </c>
      <c r="F342" s="26" t="s">
        <v>74</v>
      </c>
      <c r="G342" s="31">
        <v>36</v>
      </c>
      <c r="H342"/>
    </row>
    <row r="343" spans="1:8">
      <c r="A343" s="24" t="s">
        <v>263</v>
      </c>
      <c r="B343" s="33">
        <v>22751</v>
      </c>
      <c r="D343" s="27" t="s">
        <v>29</v>
      </c>
      <c r="F343" s="26" t="s">
        <v>75</v>
      </c>
      <c r="G343" s="31">
        <v>39</v>
      </c>
      <c r="H343"/>
    </row>
    <row r="344" spans="1:8">
      <c r="A344" s="24" t="s">
        <v>135</v>
      </c>
      <c r="B344" s="28">
        <v>16879</v>
      </c>
      <c r="D344" s="27" t="s">
        <v>29</v>
      </c>
      <c r="F344" s="26" t="s">
        <v>76</v>
      </c>
      <c r="G344" s="31">
        <v>42</v>
      </c>
      <c r="H344"/>
    </row>
    <row r="345" spans="1:8">
      <c r="A345" s="24" t="s">
        <v>264</v>
      </c>
      <c r="B345" s="28">
        <v>15542</v>
      </c>
      <c r="D345" s="27" t="s">
        <v>29</v>
      </c>
      <c r="F345" s="26" t="s">
        <v>77</v>
      </c>
      <c r="G345" s="31">
        <v>44</v>
      </c>
      <c r="H345"/>
    </row>
    <row r="346" spans="1:8">
      <c r="A346" s="24" t="s">
        <v>265</v>
      </c>
      <c r="B346" s="28">
        <v>10803</v>
      </c>
      <c r="D346" s="27" t="s">
        <v>29</v>
      </c>
      <c r="F346" s="26" t="s">
        <v>78</v>
      </c>
      <c r="G346" s="31">
        <v>47</v>
      </c>
      <c r="H346"/>
    </row>
    <row r="347" spans="1:8">
      <c r="A347" s="24"/>
      <c r="B347" s="28"/>
      <c r="C347" s="9"/>
      <c r="D347" s="27" t="s">
        <v>29</v>
      </c>
      <c r="F347" s="26" t="s">
        <v>79</v>
      </c>
      <c r="G347" s="31">
        <v>49</v>
      </c>
      <c r="H347"/>
    </row>
    <row r="348" spans="1:8">
      <c r="A348" s="24"/>
      <c r="B348" s="29"/>
      <c r="C348" s="9"/>
      <c r="D348" s="9"/>
      <c r="F348" s="26" t="s">
        <v>80</v>
      </c>
      <c r="G348" s="31">
        <v>52</v>
      </c>
      <c r="H348"/>
    </row>
    <row r="349" spans="1:8">
      <c r="A349" s="86" t="s">
        <v>126</v>
      </c>
      <c r="B349" s="28"/>
      <c r="C349" s="9"/>
      <c r="D349" s="9"/>
      <c r="F349" s="26" t="s">
        <v>81</v>
      </c>
      <c r="G349" s="31">
        <v>54</v>
      </c>
      <c r="H349"/>
    </row>
    <row r="350" spans="1:8">
      <c r="A350" s="95" t="s">
        <v>140</v>
      </c>
      <c r="B350" s="28">
        <v>15</v>
      </c>
      <c r="C350" s="9"/>
      <c r="D350" s="9" t="s">
        <v>7</v>
      </c>
      <c r="F350" s="26" t="s">
        <v>82</v>
      </c>
      <c r="G350" s="31">
        <v>56</v>
      </c>
      <c r="H350"/>
    </row>
    <row r="351" spans="1:8">
      <c r="A351" s="95" t="s">
        <v>240</v>
      </c>
      <c r="B351" s="28">
        <v>13</v>
      </c>
      <c r="C351" s="9"/>
      <c r="D351" s="9" t="s">
        <v>7</v>
      </c>
      <c r="F351" s="26" t="s">
        <v>83</v>
      </c>
      <c r="G351" s="31">
        <v>59</v>
      </c>
      <c r="H351"/>
    </row>
    <row r="352" spans="1:8">
      <c r="A352" s="95" t="s">
        <v>138</v>
      </c>
      <c r="B352" s="28">
        <v>48</v>
      </c>
      <c r="C352" s="9"/>
      <c r="D352" s="9" t="s">
        <v>7</v>
      </c>
      <c r="F352" s="26" t="s">
        <v>85</v>
      </c>
      <c r="G352" s="31">
        <v>61</v>
      </c>
      <c r="H352"/>
    </row>
    <row r="353" spans="1:8">
      <c r="A353" s="95" t="s">
        <v>273</v>
      </c>
      <c r="B353" s="28">
        <v>150</v>
      </c>
      <c r="C353" s="9"/>
      <c r="D353" s="9" t="s">
        <v>7</v>
      </c>
      <c r="F353" s="26" t="s">
        <v>86</v>
      </c>
      <c r="G353" s="31">
        <v>63</v>
      </c>
      <c r="H353"/>
    </row>
    <row r="354" spans="1:8">
      <c r="A354" s="95" t="s">
        <v>84</v>
      </c>
      <c r="B354" s="28">
        <v>15</v>
      </c>
      <c r="C354" s="9"/>
      <c r="D354" s="9" t="s">
        <v>7</v>
      </c>
      <c r="F354" s="26" t="s">
        <v>87</v>
      </c>
      <c r="G354" s="31">
        <v>65</v>
      </c>
      <c r="H354"/>
    </row>
    <row r="355" spans="1:8">
      <c r="A355" s="95" t="s">
        <v>241</v>
      </c>
      <c r="B355" s="28">
        <v>17</v>
      </c>
      <c r="C355" s="9"/>
      <c r="D355" s="9" t="s">
        <v>7</v>
      </c>
      <c r="F355" s="26" t="s">
        <v>334</v>
      </c>
      <c r="G355" s="31">
        <v>0</v>
      </c>
      <c r="H355"/>
    </row>
    <row r="356" spans="1:8">
      <c r="A356" s="95" t="s">
        <v>242</v>
      </c>
      <c r="B356" s="28">
        <v>40</v>
      </c>
      <c r="C356" s="9"/>
      <c r="D356" s="9" t="s">
        <v>7</v>
      </c>
      <c r="H356"/>
    </row>
    <row r="357" spans="1:8">
      <c r="A357" s="95" t="s">
        <v>132</v>
      </c>
      <c r="B357" s="28">
        <v>22</v>
      </c>
      <c r="C357" s="9"/>
      <c r="D357" s="9" t="s">
        <v>7</v>
      </c>
      <c r="H357"/>
    </row>
    <row r="358" spans="1:8">
      <c r="A358" s="95" t="s">
        <v>344</v>
      </c>
      <c r="B358" s="28">
        <v>259</v>
      </c>
      <c r="C358" s="9"/>
      <c r="D358" s="9" t="s">
        <v>7</v>
      </c>
      <c r="H358"/>
    </row>
    <row r="359" spans="1:8">
      <c r="A359" s="95" t="s">
        <v>342</v>
      </c>
      <c r="B359" s="28">
        <v>9</v>
      </c>
      <c r="C359" s="9"/>
      <c r="D359" s="9" t="s">
        <v>7</v>
      </c>
      <c r="H359"/>
    </row>
    <row r="360" spans="1:8">
      <c r="A360" s="95" t="s">
        <v>343</v>
      </c>
      <c r="B360" s="28">
        <v>14</v>
      </c>
      <c r="C360" s="9"/>
      <c r="D360" s="9" t="s">
        <v>7</v>
      </c>
      <c r="H360"/>
    </row>
    <row r="361" spans="1:8">
      <c r="A361" s="95" t="s">
        <v>88</v>
      </c>
      <c r="B361" s="28">
        <v>38</v>
      </c>
      <c r="C361" s="9"/>
      <c r="D361" s="9" t="s">
        <v>7</v>
      </c>
      <c r="H361"/>
    </row>
    <row r="362" spans="1:8">
      <c r="A362" s="95" t="s">
        <v>243</v>
      </c>
      <c r="B362" s="28">
        <v>13</v>
      </c>
      <c r="C362" s="9"/>
      <c r="D362" s="9" t="s">
        <v>7</v>
      </c>
      <c r="H362"/>
    </row>
    <row r="363" spans="1:8">
      <c r="A363" s="95" t="s">
        <v>244</v>
      </c>
      <c r="B363" s="28">
        <v>4</v>
      </c>
      <c r="C363" s="9"/>
      <c r="D363" s="9" t="s">
        <v>7</v>
      </c>
      <c r="H363"/>
    </row>
    <row r="364" spans="1:8">
      <c r="A364" s="95" t="s">
        <v>245</v>
      </c>
      <c r="B364" s="28">
        <v>5</v>
      </c>
      <c r="C364" s="9"/>
      <c r="D364" s="9" t="s">
        <v>7</v>
      </c>
      <c r="H364"/>
    </row>
    <row r="365" spans="1:8">
      <c r="A365" s="95" t="s">
        <v>246</v>
      </c>
      <c r="B365" s="28">
        <v>296</v>
      </c>
      <c r="C365" s="9"/>
      <c r="D365" s="9" t="s">
        <v>7</v>
      </c>
      <c r="H365"/>
    </row>
    <row r="366" spans="1:8">
      <c r="A366" s="95" t="s">
        <v>89</v>
      </c>
      <c r="B366" s="28">
        <v>77</v>
      </c>
      <c r="C366" s="9"/>
      <c r="D366" s="9" t="s">
        <v>7</v>
      </c>
      <c r="H366"/>
    </row>
    <row r="367" spans="1:8">
      <c r="A367" s="95" t="s">
        <v>247</v>
      </c>
      <c r="B367" s="28">
        <v>30</v>
      </c>
      <c r="C367" s="9"/>
      <c r="D367" s="9" t="s">
        <v>7</v>
      </c>
      <c r="H367"/>
    </row>
    <row r="368" spans="1:8">
      <c r="A368" s="95" t="s">
        <v>248</v>
      </c>
      <c r="B368" s="28">
        <v>3</v>
      </c>
      <c r="C368" s="9"/>
      <c r="D368" s="9" t="s">
        <v>7</v>
      </c>
      <c r="H368"/>
    </row>
    <row r="369" spans="1:8">
      <c r="A369" s="95" t="s">
        <v>249</v>
      </c>
      <c r="B369" s="28">
        <v>3</v>
      </c>
      <c r="C369" s="9"/>
      <c r="D369" s="9" t="s">
        <v>7</v>
      </c>
      <c r="H369"/>
    </row>
    <row r="370" spans="1:8">
      <c r="A370" s="95" t="s">
        <v>250</v>
      </c>
      <c r="B370" s="28">
        <v>2</v>
      </c>
      <c r="C370" s="9"/>
      <c r="D370" s="9" t="s">
        <v>7</v>
      </c>
      <c r="H370"/>
    </row>
    <row r="371" spans="1:8">
      <c r="A371" s="95" t="s">
        <v>251</v>
      </c>
      <c r="B371" s="28">
        <v>5</v>
      </c>
      <c r="C371" s="9"/>
      <c r="D371" s="9" t="s">
        <v>7</v>
      </c>
      <c r="H371"/>
    </row>
    <row r="372" spans="1:8">
      <c r="A372" s="95" t="s">
        <v>252</v>
      </c>
      <c r="B372" s="28">
        <v>288</v>
      </c>
      <c r="C372" s="9"/>
      <c r="D372" s="9" t="s">
        <v>7</v>
      </c>
      <c r="H372"/>
    </row>
    <row r="373" spans="1:8">
      <c r="A373" s="24" t="s">
        <v>253</v>
      </c>
      <c r="B373" s="28">
        <v>12</v>
      </c>
      <c r="D373" s="9" t="s">
        <v>7</v>
      </c>
      <c r="H373"/>
    </row>
    <row r="374" spans="1:8">
      <c r="A374" s="24" t="s">
        <v>254</v>
      </c>
      <c r="B374" s="33">
        <v>136</v>
      </c>
      <c r="D374" s="9" t="s">
        <v>7</v>
      </c>
      <c r="H374"/>
    </row>
    <row r="375" spans="1:8">
      <c r="A375" s="24" t="s">
        <v>329</v>
      </c>
      <c r="B375" s="33">
        <v>79</v>
      </c>
      <c r="D375" s="9" t="s">
        <v>7</v>
      </c>
      <c r="H375"/>
    </row>
    <row r="376" spans="1:8">
      <c r="A376" s="24" t="s">
        <v>272</v>
      </c>
      <c r="B376" s="28">
        <v>937</v>
      </c>
      <c r="D376" s="9" t="s">
        <v>62</v>
      </c>
      <c r="H376"/>
    </row>
    <row r="377" spans="1:8">
      <c r="A377" s="24" t="s">
        <v>266</v>
      </c>
      <c r="B377" s="28">
        <v>937</v>
      </c>
      <c r="D377" s="9" t="s">
        <v>62</v>
      </c>
      <c r="H377"/>
    </row>
    <row r="378" spans="1:8">
      <c r="A378" s="24" t="s">
        <v>255</v>
      </c>
      <c r="B378" s="28">
        <v>8</v>
      </c>
      <c r="D378" s="9" t="s">
        <v>7</v>
      </c>
      <c r="H378"/>
    </row>
    <row r="379" spans="1:8">
      <c r="A379" s="24" t="s">
        <v>256</v>
      </c>
      <c r="B379" s="28">
        <v>19</v>
      </c>
      <c r="D379" s="9" t="s">
        <v>7</v>
      </c>
      <c r="H379"/>
    </row>
    <row r="380" spans="1:8">
      <c r="A380" s="24" t="s">
        <v>90</v>
      </c>
      <c r="B380" s="28">
        <v>81</v>
      </c>
      <c r="D380" s="9" t="s">
        <v>7</v>
      </c>
      <c r="H380"/>
    </row>
    <row r="381" spans="1:8">
      <c r="A381" s="24" t="s">
        <v>139</v>
      </c>
      <c r="B381" s="28">
        <v>73</v>
      </c>
      <c r="D381" s="9" t="s">
        <v>7</v>
      </c>
      <c r="H381"/>
    </row>
    <row r="382" spans="1:8">
      <c r="A382" s="24" t="s">
        <v>170</v>
      </c>
      <c r="B382" s="28">
        <v>102</v>
      </c>
      <c r="C382" s="9"/>
      <c r="D382" s="9" t="s">
        <v>7</v>
      </c>
      <c r="H382"/>
    </row>
    <row r="383" spans="1:8">
      <c r="A383" s="24" t="s">
        <v>257</v>
      </c>
      <c r="B383" s="28">
        <v>13</v>
      </c>
      <c r="C383" s="9"/>
      <c r="D383" s="9" t="s">
        <v>7</v>
      </c>
      <c r="H383"/>
    </row>
    <row r="384" spans="1:8">
      <c r="A384" s="24" t="s">
        <v>258</v>
      </c>
      <c r="B384" s="28">
        <v>149</v>
      </c>
      <c r="C384" s="27"/>
      <c r="D384" s="9" t="s">
        <v>7</v>
      </c>
      <c r="H384"/>
    </row>
    <row r="385" spans="1:8">
      <c r="A385" s="24" t="s">
        <v>136</v>
      </c>
      <c r="B385" s="28">
        <v>371</v>
      </c>
      <c r="C385" s="27"/>
      <c r="D385" s="9" t="s">
        <v>7</v>
      </c>
      <c r="H385"/>
    </row>
    <row r="386" spans="1:8">
      <c r="A386" s="24" t="s">
        <v>137</v>
      </c>
      <c r="B386" s="28">
        <v>25</v>
      </c>
      <c r="C386" s="27"/>
      <c r="D386" s="9" t="s">
        <v>7</v>
      </c>
      <c r="H386"/>
    </row>
    <row r="387" spans="1:8">
      <c r="A387" s="24" t="s">
        <v>259</v>
      </c>
      <c r="B387" s="28">
        <v>88</v>
      </c>
      <c r="C387" s="27"/>
      <c r="D387" s="9" t="s">
        <v>7</v>
      </c>
      <c r="H387"/>
    </row>
    <row r="388" spans="1:8">
      <c r="A388" s="24" t="s">
        <v>260</v>
      </c>
      <c r="B388" s="28">
        <v>80</v>
      </c>
      <c r="C388" s="27"/>
      <c r="D388" s="9" t="s">
        <v>7</v>
      </c>
      <c r="H388"/>
    </row>
    <row r="389" spans="1:8">
      <c r="A389" s="24" t="s">
        <v>261</v>
      </c>
      <c r="B389" s="28">
        <v>80</v>
      </c>
      <c r="C389" s="27"/>
      <c r="D389" s="9" t="s">
        <v>7</v>
      </c>
      <c r="H389"/>
    </row>
    <row r="390" spans="1:8">
      <c r="A390" s="24" t="s">
        <v>262</v>
      </c>
      <c r="B390" s="28">
        <v>58</v>
      </c>
      <c r="C390" s="27"/>
      <c r="D390" s="9" t="s">
        <v>7</v>
      </c>
      <c r="H390"/>
    </row>
    <row r="391" spans="1:8">
      <c r="A391" s="24"/>
      <c r="B391" s="28"/>
      <c r="C391" s="27"/>
      <c r="D391" s="9"/>
      <c r="E391"/>
      <c r="H391"/>
    </row>
    <row r="392" spans="1:8">
      <c r="A392" s="401" t="s">
        <v>127</v>
      </c>
      <c r="B392" s="28"/>
      <c r="C392" s="27"/>
      <c r="D392" s="27"/>
      <c r="E392"/>
      <c r="H392"/>
    </row>
    <row r="393" spans="1:8">
      <c r="A393" s="390" t="s">
        <v>276</v>
      </c>
      <c r="B393" s="391">
        <v>0.17399999999999999</v>
      </c>
      <c r="C393" s="402"/>
      <c r="D393" s="393" t="s">
        <v>31</v>
      </c>
      <c r="E393"/>
      <c r="H393"/>
    </row>
    <row r="394" spans="1:8">
      <c r="A394" s="394" t="s">
        <v>277</v>
      </c>
      <c r="B394" s="403"/>
      <c r="C394" s="400">
        <v>8.3699999999999992</v>
      </c>
      <c r="D394" s="397" t="s">
        <v>49</v>
      </c>
      <c r="E394"/>
      <c r="H394"/>
    </row>
    <row r="395" spans="1:8">
      <c r="A395" s="390" t="s">
        <v>278</v>
      </c>
      <c r="B395" s="391">
        <v>0.13100000000000001</v>
      </c>
      <c r="C395" s="399"/>
      <c r="D395" s="393" t="s">
        <v>31</v>
      </c>
      <c r="E395"/>
      <c r="F395"/>
      <c r="G395"/>
      <c r="H395"/>
    </row>
    <row r="396" spans="1:8">
      <c r="A396" s="394" t="s">
        <v>279</v>
      </c>
      <c r="B396" s="395"/>
      <c r="C396" s="400">
        <v>7.06</v>
      </c>
      <c r="D396" s="397" t="s">
        <v>49</v>
      </c>
      <c r="E396"/>
      <c r="F396"/>
      <c r="G396"/>
      <c r="H396"/>
    </row>
    <row r="397" spans="1:8">
      <c r="A397" s="390" t="s">
        <v>280</v>
      </c>
      <c r="B397" s="391">
        <v>0.123</v>
      </c>
      <c r="C397" s="399"/>
      <c r="D397" s="393" t="s">
        <v>31</v>
      </c>
      <c r="E397"/>
      <c r="F397"/>
      <c r="G397"/>
      <c r="H397"/>
    </row>
    <row r="398" spans="1:8">
      <c r="A398" s="394" t="s">
        <v>281</v>
      </c>
      <c r="B398" s="395"/>
      <c r="C398" s="400">
        <v>6.17</v>
      </c>
      <c r="D398" s="397" t="s">
        <v>49</v>
      </c>
      <c r="E398"/>
      <c r="F398"/>
      <c r="G398"/>
      <c r="H398"/>
    </row>
    <row r="399" spans="1:8">
      <c r="A399" s="390" t="s">
        <v>282</v>
      </c>
      <c r="B399" s="391">
        <v>0.27500000000000002</v>
      </c>
      <c r="C399" s="399"/>
      <c r="D399" s="393" t="s">
        <v>31</v>
      </c>
      <c r="E399"/>
      <c r="F399"/>
      <c r="G399"/>
      <c r="H399"/>
    </row>
    <row r="400" spans="1:8">
      <c r="A400" s="394" t="s">
        <v>283</v>
      </c>
      <c r="B400" s="395"/>
      <c r="C400" s="400">
        <v>8.9700000000000006</v>
      </c>
      <c r="D400" s="397" t="s">
        <v>49</v>
      </c>
      <c r="E400"/>
      <c r="F400"/>
      <c r="G400"/>
      <c r="H400"/>
    </row>
    <row r="401" spans="1:10">
      <c r="A401" s="390" t="s">
        <v>301</v>
      </c>
      <c r="B401" s="391">
        <v>0.21099999999999999</v>
      </c>
      <c r="C401" s="398"/>
      <c r="D401" s="393" t="s">
        <v>31</v>
      </c>
      <c r="E401"/>
      <c r="F401"/>
      <c r="G401"/>
      <c r="H401"/>
    </row>
    <row r="402" spans="1:10">
      <c r="A402" s="394" t="s">
        <v>302</v>
      </c>
      <c r="B402" s="395"/>
      <c r="C402" s="396">
        <v>10.27</v>
      </c>
      <c r="D402" s="397" t="s">
        <v>49</v>
      </c>
      <c r="E402"/>
      <c r="F402"/>
      <c r="G402"/>
      <c r="H402"/>
    </row>
    <row r="403" spans="1:10">
      <c r="A403" s="390" t="s">
        <v>307</v>
      </c>
      <c r="B403" s="391">
        <v>0.20699999999999999</v>
      </c>
      <c r="C403" s="392"/>
      <c r="D403" s="393" t="s">
        <v>31</v>
      </c>
      <c r="E403"/>
      <c r="F403"/>
      <c r="G403"/>
      <c r="H403"/>
    </row>
    <row r="404" spans="1:10">
      <c r="A404" s="394" t="s">
        <v>308</v>
      </c>
      <c r="B404" s="395"/>
      <c r="C404" s="396">
        <v>8.6300000000000008</v>
      </c>
      <c r="D404" s="397" t="s">
        <v>49</v>
      </c>
      <c r="E404"/>
      <c r="F404"/>
      <c r="G404"/>
      <c r="H404"/>
      <c r="J404" s="413"/>
    </row>
    <row r="405" spans="1:10">
      <c r="A405" s="390" t="s">
        <v>303</v>
      </c>
      <c r="B405" s="404">
        <v>0.16300000000000001</v>
      </c>
      <c r="C405" s="392"/>
      <c r="D405" s="393" t="s">
        <v>31</v>
      </c>
      <c r="E405"/>
      <c r="F405"/>
      <c r="G405"/>
      <c r="H405"/>
      <c r="J405" s="413"/>
    </row>
    <row r="406" spans="1:10">
      <c r="A406" s="394" t="s">
        <v>304</v>
      </c>
      <c r="B406" s="405"/>
      <c r="C406" s="396">
        <v>8.1300000000000008</v>
      </c>
      <c r="D406" s="397" t="s">
        <v>49</v>
      </c>
      <c r="E406"/>
      <c r="F406"/>
      <c r="G406"/>
      <c r="H406"/>
      <c r="J406" s="413"/>
    </row>
    <row r="407" spans="1:10">
      <c r="A407" s="390" t="s">
        <v>287</v>
      </c>
      <c r="B407" s="404">
        <v>0.31</v>
      </c>
      <c r="C407" s="392"/>
      <c r="D407" s="393" t="s">
        <v>31</v>
      </c>
      <c r="E407"/>
      <c r="F407"/>
      <c r="G407"/>
      <c r="H407"/>
      <c r="J407" s="413"/>
    </row>
    <row r="408" spans="1:10">
      <c r="A408" s="394" t="s">
        <v>288</v>
      </c>
      <c r="B408" s="405"/>
      <c r="C408" s="396">
        <v>9.1999999999999993</v>
      </c>
      <c r="D408" s="397" t="s">
        <v>49</v>
      </c>
      <c r="E408"/>
      <c r="F408"/>
      <c r="G408"/>
      <c r="H408"/>
      <c r="J408" s="413"/>
    </row>
    <row r="409" spans="1:10">
      <c r="A409" s="390" t="s">
        <v>305</v>
      </c>
      <c r="B409" s="404">
        <v>0.26500000000000001</v>
      </c>
      <c r="C409" s="392"/>
      <c r="D409" s="393" t="s">
        <v>31</v>
      </c>
      <c r="E409"/>
      <c r="F409"/>
      <c r="G409"/>
      <c r="H409"/>
      <c r="J409" s="413"/>
    </row>
    <row r="410" spans="1:10">
      <c r="A410" s="394" t="s">
        <v>306</v>
      </c>
      <c r="B410" s="405"/>
      <c r="C410" s="396">
        <v>6.83</v>
      </c>
      <c r="D410" s="397" t="s">
        <v>49</v>
      </c>
      <c r="E410"/>
      <c r="F410"/>
      <c r="G410"/>
      <c r="H410"/>
    </row>
    <row r="411" spans="1:10">
      <c r="A411" s="390" t="s">
        <v>309</v>
      </c>
      <c r="B411" s="404">
        <v>0.249</v>
      </c>
      <c r="C411" s="392"/>
      <c r="D411" s="393" t="s">
        <v>31</v>
      </c>
      <c r="E411"/>
      <c r="F411"/>
      <c r="G411"/>
      <c r="H411"/>
    </row>
    <row r="412" spans="1:10">
      <c r="A412" s="406" t="s">
        <v>310</v>
      </c>
      <c r="B412" s="407"/>
      <c r="C412" s="408">
        <v>8.43</v>
      </c>
      <c r="D412" s="397" t="s">
        <v>49</v>
      </c>
      <c r="E412"/>
      <c r="F412"/>
      <c r="G412"/>
      <c r="H412"/>
    </row>
    <row r="413" spans="1:10">
      <c r="A413" s="390" t="s">
        <v>297</v>
      </c>
      <c r="B413" s="391">
        <v>0.26400000000000001</v>
      </c>
      <c r="C413" s="392"/>
      <c r="D413" s="393" t="s">
        <v>31</v>
      </c>
      <c r="E413"/>
      <c r="F413"/>
      <c r="G413"/>
      <c r="H413"/>
    </row>
    <row r="414" spans="1:10">
      <c r="A414" s="394" t="s">
        <v>298</v>
      </c>
      <c r="B414" s="395"/>
      <c r="C414" s="396">
        <v>6.33</v>
      </c>
      <c r="D414" s="397" t="s">
        <v>49</v>
      </c>
      <c r="E414"/>
      <c r="F414"/>
      <c r="G414"/>
      <c r="H414"/>
    </row>
    <row r="415" spans="1:10">
      <c r="A415" s="409" t="s">
        <v>299</v>
      </c>
      <c r="B415" s="410">
        <v>0.3</v>
      </c>
      <c r="C415" s="411"/>
      <c r="D415" s="393" t="s">
        <v>31</v>
      </c>
      <c r="E415"/>
      <c r="F415"/>
      <c r="G415"/>
      <c r="H415"/>
    </row>
    <row r="416" spans="1:10">
      <c r="A416" s="406" t="s">
        <v>300</v>
      </c>
      <c r="B416" s="407"/>
      <c r="C416" s="408">
        <v>7.6</v>
      </c>
      <c r="D416" s="397" t="s">
        <v>49</v>
      </c>
      <c r="E416"/>
      <c r="F416"/>
      <c r="G416"/>
      <c r="H416"/>
    </row>
    <row r="417" spans="1:8">
      <c r="A417" s="409" t="s">
        <v>295</v>
      </c>
      <c r="B417" s="410">
        <v>0.252</v>
      </c>
      <c r="C417" s="411"/>
      <c r="D417" s="393" t="s">
        <v>31</v>
      </c>
      <c r="E417"/>
      <c r="F417"/>
      <c r="G417"/>
      <c r="H417"/>
    </row>
    <row r="418" spans="1:8">
      <c r="A418" s="406" t="s">
        <v>296</v>
      </c>
      <c r="B418" s="407"/>
      <c r="C418" s="408">
        <v>5.37</v>
      </c>
      <c r="D418" s="397" t="s">
        <v>49</v>
      </c>
      <c r="E418"/>
      <c r="F418"/>
      <c r="G418"/>
      <c r="H418"/>
    </row>
    <row r="419" spans="1:8">
      <c r="A419" s="409" t="s">
        <v>294</v>
      </c>
      <c r="B419" s="410">
        <v>0.248</v>
      </c>
      <c r="C419" s="411"/>
      <c r="D419" s="393" t="s">
        <v>31</v>
      </c>
      <c r="E419"/>
      <c r="F419"/>
      <c r="G419"/>
      <c r="H419"/>
    </row>
    <row r="420" spans="1:8">
      <c r="A420" s="406" t="s">
        <v>293</v>
      </c>
      <c r="B420" s="407"/>
      <c r="C420" s="408">
        <v>5.57</v>
      </c>
      <c r="D420" s="412" t="s">
        <v>49</v>
      </c>
      <c r="E420"/>
      <c r="F420"/>
      <c r="G420"/>
    </row>
    <row r="421" spans="1:8">
      <c r="A421" s="409" t="s">
        <v>289</v>
      </c>
      <c r="B421" s="410">
        <v>0.33600000000000002</v>
      </c>
      <c r="C421" s="411"/>
      <c r="D421" s="393" t="s">
        <v>31</v>
      </c>
      <c r="E421"/>
      <c r="F421"/>
      <c r="G421"/>
    </row>
    <row r="422" spans="1:8">
      <c r="A422" s="406" t="s">
        <v>290</v>
      </c>
      <c r="B422" s="407"/>
      <c r="C422" s="408">
        <v>7.47</v>
      </c>
      <c r="D422" s="397" t="s">
        <v>49</v>
      </c>
      <c r="E422"/>
      <c r="F422"/>
      <c r="G422"/>
    </row>
    <row r="423" spans="1:8">
      <c r="A423" s="409" t="s">
        <v>291</v>
      </c>
      <c r="B423" s="410">
        <v>0.32</v>
      </c>
      <c r="C423" s="411"/>
      <c r="D423" s="393" t="s">
        <v>31</v>
      </c>
      <c r="E423"/>
      <c r="F423"/>
      <c r="G423"/>
    </row>
    <row r="424" spans="1:8">
      <c r="A424" s="406" t="s">
        <v>292</v>
      </c>
      <c r="B424" s="407"/>
      <c r="C424" s="408">
        <v>7.73</v>
      </c>
      <c r="D424" s="412" t="s">
        <v>49</v>
      </c>
      <c r="E424"/>
      <c r="F424"/>
      <c r="G424"/>
    </row>
  </sheetData>
  <mergeCells count="3">
    <mergeCell ref="F1:G1"/>
    <mergeCell ref="G4:I4"/>
    <mergeCell ref="D4:F4"/>
  </mergeCells>
  <phoneticPr fontId="0" type="noConversion"/>
  <dataValidations xWindow="87" yWindow="547" count="7">
    <dataValidation type="list" allowBlank="1" showInputMessage="1" showErrorMessage="1" prompt="click on arrow for a drop down list" sqref="A51:A55">
      <formula1>$A$318:$A$339</formula1>
    </dataValidation>
    <dataValidation type="list" allowBlank="1" showInputMessage="1" showErrorMessage="1" prompt="Click on arrow for a drop down list" sqref="E8:E25 E31:E35">
      <formula1>$F$301:$F$355</formula1>
    </dataValidation>
    <dataValidation type="list" allowBlank="1" showInputMessage="1" showErrorMessage="1" prompt="click on arrow for a drop down list" sqref="A61:A65">
      <formula1>$A$342:$A$346</formula1>
    </dataValidation>
    <dataValidation type="list" allowBlank="1" showInputMessage="1" showErrorMessage="1" sqref="A71:A75">
      <formula1>$A$350:$A$390</formula1>
    </dataValidation>
    <dataValidation type="list" allowBlank="1" showInputMessage="1" showErrorMessage="1" sqref="A88:A93">
      <formula1>$A$393:$A$424</formula1>
    </dataValidation>
    <dataValidation type="list" allowBlank="1" showInputMessage="1" showErrorMessage="1" prompt="Click on arrow for a drop down list" sqref="E36">
      <formula1>$F$311:$F$364</formula1>
    </dataValidation>
    <dataValidation type="list" allowBlank="1" showInputMessage="1" showErrorMessage="1" prompt="click on arrow for a drop down list" sqref="A41:A45">
      <formula1>$A$295:$A$311</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4"/>
  <sheetViews>
    <sheetView showGridLines="0" topLeftCell="A94" workbookViewId="0">
      <selection activeCell="G4" sqref="G4:I4"/>
    </sheetView>
  </sheetViews>
  <sheetFormatPr defaultRowHeight="12.75"/>
  <cols>
    <col min="1" max="1" width="24.7109375" style="1" customWidth="1"/>
    <col min="2" max="2" width="12.7109375" style="5" customWidth="1"/>
    <col min="3" max="3" width="6.7109375" style="1" customWidth="1"/>
    <col min="4" max="4" width="9" style="1" customWidth="1"/>
    <col min="5" max="5" width="10.7109375" style="1" customWidth="1"/>
    <col min="6" max="6" width="13" style="1" customWidth="1"/>
    <col min="7" max="7" width="14.7109375" style="1" customWidth="1"/>
    <col min="8" max="8" width="12.7109375" style="1" customWidth="1"/>
    <col min="9" max="9" width="12.7109375" customWidth="1"/>
    <col min="10" max="10" width="13.7109375" customWidth="1"/>
  </cols>
  <sheetData>
    <row r="1" spans="1:16" s="1" customFormat="1" ht="22.5" customHeight="1" thickBot="1">
      <c r="A1" s="363" t="s">
        <v>3</v>
      </c>
      <c r="B1" s="364" t="str">
        <f>'Daily Summary'!L2</f>
        <v>S19001</v>
      </c>
      <c r="C1" s="365"/>
      <c r="D1" s="366"/>
      <c r="E1" s="367" t="s">
        <v>51</v>
      </c>
      <c r="F1" s="456" t="str">
        <f>'Daily Summary'!A1</f>
        <v>T/S Kevin McCormack</v>
      </c>
      <c r="G1" s="456"/>
      <c r="H1" s="368"/>
      <c r="I1" s="369"/>
      <c r="J1" s="11"/>
      <c r="K1" s="5"/>
      <c r="L1" s="5"/>
      <c r="M1" s="5"/>
      <c r="N1" s="5"/>
      <c r="O1" s="5"/>
      <c r="P1" s="5"/>
    </row>
    <row r="2" spans="1:16" s="1" customFormat="1" ht="12.75" customHeight="1">
      <c r="A2" s="370"/>
      <c r="B2" s="371"/>
      <c r="C2" s="371"/>
      <c r="D2" s="372"/>
      <c r="E2" s="371"/>
      <c r="F2" s="372"/>
      <c r="G2" s="371"/>
      <c r="H2" s="372"/>
      <c r="I2" s="373"/>
      <c r="J2" s="5"/>
      <c r="K2" s="5"/>
      <c r="L2" s="5"/>
      <c r="M2" s="5"/>
      <c r="N2" s="5"/>
      <c r="O2" s="5"/>
      <c r="P2" s="5"/>
    </row>
    <row r="3" spans="1:16" s="1" customFormat="1" ht="12.75" customHeight="1">
      <c r="A3" s="370"/>
      <c r="B3" s="371"/>
      <c r="C3" s="371"/>
      <c r="D3" s="372"/>
      <c r="E3" s="371"/>
      <c r="F3" s="372"/>
      <c r="G3" s="371"/>
      <c r="H3" s="372"/>
      <c r="I3" s="373"/>
      <c r="J3" s="5"/>
      <c r="K3" s="5"/>
      <c r="L3" s="5"/>
      <c r="M3" s="5"/>
      <c r="N3" s="5"/>
      <c r="O3" s="5"/>
      <c r="P3" s="5"/>
    </row>
    <row r="4" spans="1:16" ht="13.5" thickBot="1">
      <c r="A4" s="374" t="s">
        <v>52</v>
      </c>
      <c r="B4" s="362">
        <f>'day5'!B4+1</f>
        <v>43440</v>
      </c>
      <c r="C4" s="14"/>
      <c r="D4" s="459" t="s">
        <v>286</v>
      </c>
      <c r="E4" s="459"/>
      <c r="F4" s="459"/>
      <c r="G4" s="457"/>
      <c r="H4" s="457"/>
      <c r="I4" s="458"/>
    </row>
    <row r="5" spans="1:16" ht="13.5" thickBot="1">
      <c r="A5" s="375"/>
      <c r="B5" s="372"/>
      <c r="C5" s="376"/>
      <c r="D5" s="371"/>
      <c r="E5" s="372"/>
      <c r="F5" s="372"/>
      <c r="G5" s="377"/>
      <c r="H5" s="371"/>
      <c r="I5" s="378"/>
    </row>
    <row r="6" spans="1:16" s="24" customFormat="1" ht="10.5">
      <c r="A6" s="101"/>
      <c r="B6" s="272" t="s">
        <v>335</v>
      </c>
      <c r="C6" s="272" t="s">
        <v>237</v>
      </c>
      <c r="D6" s="102"/>
      <c r="E6" s="272" t="s">
        <v>4</v>
      </c>
      <c r="F6" s="102"/>
      <c r="G6" s="272" t="s">
        <v>2</v>
      </c>
      <c r="H6" s="272" t="s">
        <v>5</v>
      </c>
      <c r="I6" s="103"/>
    </row>
    <row r="7" spans="1:16" s="24" customFormat="1" ht="11.25" thickBot="1">
      <c r="A7" s="104" t="s">
        <v>53</v>
      </c>
      <c r="B7" s="105" t="s">
        <v>336</v>
      </c>
      <c r="C7" s="105"/>
      <c r="D7" s="105" t="s">
        <v>10</v>
      </c>
      <c r="E7" s="105" t="s">
        <v>1</v>
      </c>
      <c r="F7" s="105" t="s">
        <v>6</v>
      </c>
      <c r="G7" s="105" t="s">
        <v>7</v>
      </c>
      <c r="H7" s="105" t="s">
        <v>8</v>
      </c>
      <c r="I7" s="106" t="s">
        <v>9</v>
      </c>
      <c r="J7" s="107"/>
    </row>
    <row r="8" spans="1:16" s="24" customFormat="1" ht="10.5">
      <c r="A8" s="108" t="s">
        <v>167</v>
      </c>
      <c r="B8" s="429"/>
      <c r="C8" s="109"/>
      <c r="D8" s="110" t="s">
        <v>168</v>
      </c>
      <c r="E8" s="111" t="s">
        <v>69</v>
      </c>
      <c r="F8" s="112" t="s">
        <v>169</v>
      </c>
      <c r="G8" s="113">
        <v>0</v>
      </c>
      <c r="H8" s="114">
        <f>INDEX(rate!$F$4:$G$58,MATCH(E8,rate!$F$4:$F$58,0),2)</f>
        <v>126</v>
      </c>
      <c r="I8" s="115">
        <f t="shared" ref="I8:I25" si="0">(G8*H8)</f>
        <v>0</v>
      </c>
      <c r="J8" s="116"/>
    </row>
    <row r="9" spans="1:16" s="24" customFormat="1" ht="10.5">
      <c r="A9" s="117" t="s">
        <v>167</v>
      </c>
      <c r="B9" s="430"/>
      <c r="C9" s="123"/>
      <c r="D9" s="118" t="s">
        <v>168</v>
      </c>
      <c r="E9" s="119" t="s">
        <v>187</v>
      </c>
      <c r="F9" s="88" t="s">
        <v>169</v>
      </c>
      <c r="G9" s="120">
        <v>0</v>
      </c>
      <c r="H9" s="121">
        <f>INDEX(rate!$F$4:$G$58,MATCH(E9,rate!$F$4:$F$58,0),2)</f>
        <v>97</v>
      </c>
      <c r="I9" s="122">
        <f t="shared" si="0"/>
        <v>0</v>
      </c>
    </row>
    <row r="10" spans="1:16" s="24" customFormat="1" ht="10.5">
      <c r="A10" s="117" t="s">
        <v>167</v>
      </c>
      <c r="B10" s="430"/>
      <c r="C10" s="123"/>
      <c r="D10" s="118" t="s">
        <v>168</v>
      </c>
      <c r="E10" s="119" t="s">
        <v>188</v>
      </c>
      <c r="F10" s="88" t="s">
        <v>169</v>
      </c>
      <c r="G10" s="120">
        <v>0</v>
      </c>
      <c r="H10" s="121">
        <f>INDEX(rate!$F$4:$G$58,MATCH(E10,rate!$F$4:$F$58,0),2)</f>
        <v>116</v>
      </c>
      <c r="I10" s="122">
        <f t="shared" si="0"/>
        <v>0</v>
      </c>
    </row>
    <row r="11" spans="1:16" s="24" customFormat="1" ht="10.5">
      <c r="A11" s="117" t="s">
        <v>167</v>
      </c>
      <c r="B11" s="430"/>
      <c r="C11" s="123"/>
      <c r="D11" s="118" t="s">
        <v>168</v>
      </c>
      <c r="E11" s="119" t="s">
        <v>13</v>
      </c>
      <c r="F11" s="88" t="s">
        <v>169</v>
      </c>
      <c r="G11" s="120">
        <v>0</v>
      </c>
      <c r="H11" s="121">
        <f>INDEX(rate!$F$4:$G$58,MATCH(E11,rate!$F$4:$F$58,0),2)</f>
        <v>94</v>
      </c>
      <c r="I11" s="122">
        <f t="shared" si="0"/>
        <v>0</v>
      </c>
    </row>
    <row r="12" spans="1:16" s="24" customFormat="1" ht="10.5">
      <c r="A12" s="117" t="s">
        <v>167</v>
      </c>
      <c r="B12" s="430"/>
      <c r="C12" s="123"/>
      <c r="D12" s="118" t="s">
        <v>168</v>
      </c>
      <c r="E12" s="119" t="s">
        <v>190</v>
      </c>
      <c r="F12" s="88" t="s">
        <v>169</v>
      </c>
      <c r="G12" s="120">
        <v>0</v>
      </c>
      <c r="H12" s="121">
        <f>INDEX(rate!$F$4:$G$58,MATCH(E12,rate!$F$4:$F$58,0),2)</f>
        <v>155</v>
      </c>
      <c r="I12" s="122">
        <f t="shared" si="0"/>
        <v>0</v>
      </c>
    </row>
    <row r="13" spans="1:16" s="24" customFormat="1" ht="10.5">
      <c r="A13" s="117" t="s">
        <v>167</v>
      </c>
      <c r="B13" s="430"/>
      <c r="C13" s="123"/>
      <c r="D13" s="118" t="s">
        <v>168</v>
      </c>
      <c r="E13" s="119" t="s">
        <v>191</v>
      </c>
      <c r="F13" s="88" t="s">
        <v>169</v>
      </c>
      <c r="G13" s="120">
        <v>0</v>
      </c>
      <c r="H13" s="121">
        <f>INDEX(rate!$F$4:$G$58,MATCH(E13,rate!$F$4:$F$58,0),2)</f>
        <v>174</v>
      </c>
      <c r="I13" s="122">
        <f t="shared" si="0"/>
        <v>0</v>
      </c>
    </row>
    <row r="14" spans="1:16" s="24" customFormat="1" ht="10.5">
      <c r="A14" s="117" t="s">
        <v>167</v>
      </c>
      <c r="B14" s="430"/>
      <c r="C14" s="123"/>
      <c r="D14" s="118" t="s">
        <v>168</v>
      </c>
      <c r="E14" s="119" t="s">
        <v>69</v>
      </c>
      <c r="F14" s="88" t="s">
        <v>169</v>
      </c>
      <c r="G14" s="120">
        <v>0</v>
      </c>
      <c r="H14" s="121">
        <f>INDEX(rate!$F$4:$G$58,MATCH(E14,rate!$F$4:$F$58,0),2)</f>
        <v>126</v>
      </c>
      <c r="I14" s="122">
        <f t="shared" si="0"/>
        <v>0</v>
      </c>
    </row>
    <row r="15" spans="1:16" s="24" customFormat="1" ht="10.5">
      <c r="A15" s="117" t="s">
        <v>167</v>
      </c>
      <c r="B15" s="430"/>
      <c r="C15" s="123"/>
      <c r="D15" s="118" t="s">
        <v>168</v>
      </c>
      <c r="E15" s="119" t="s">
        <v>172</v>
      </c>
      <c r="F15" s="88" t="s">
        <v>169</v>
      </c>
      <c r="G15" s="120">
        <v>0</v>
      </c>
      <c r="H15" s="121">
        <f>INDEX(rate!$F$4:$G$58,MATCH(E15,rate!$F$4:$F$58,0),2)</f>
        <v>204</v>
      </c>
      <c r="I15" s="122">
        <f t="shared" si="0"/>
        <v>0</v>
      </c>
    </row>
    <row r="16" spans="1:16" s="24" customFormat="1" ht="10.5">
      <c r="A16" s="117" t="s">
        <v>167</v>
      </c>
      <c r="B16" s="430"/>
      <c r="C16" s="123"/>
      <c r="D16" s="118" t="s">
        <v>168</v>
      </c>
      <c r="E16" s="119" t="s">
        <v>173</v>
      </c>
      <c r="F16" s="88" t="s">
        <v>169</v>
      </c>
      <c r="G16" s="120">
        <v>0</v>
      </c>
      <c r="H16" s="121">
        <f>INDEX(rate!$F$4:$G$58,MATCH(E16,rate!$F$4:$F$58,0),2)</f>
        <v>220</v>
      </c>
      <c r="I16" s="122">
        <f t="shared" si="0"/>
        <v>0</v>
      </c>
    </row>
    <row r="17" spans="1:10" s="24" customFormat="1" ht="10.5">
      <c r="A17" s="117" t="s">
        <v>167</v>
      </c>
      <c r="B17" s="430"/>
      <c r="C17" s="123"/>
      <c r="D17" s="118" t="s">
        <v>168</v>
      </c>
      <c r="E17" s="119" t="s">
        <v>174</v>
      </c>
      <c r="F17" s="88" t="s">
        <v>169</v>
      </c>
      <c r="G17" s="120">
        <v>0</v>
      </c>
      <c r="H17" s="121">
        <f>INDEX(rate!$F$4:$G$58,MATCH(E17,rate!$F$4:$F$58,0),2)</f>
        <v>231</v>
      </c>
      <c r="I17" s="122">
        <f t="shared" si="0"/>
        <v>0</v>
      </c>
    </row>
    <row r="18" spans="1:10" s="24" customFormat="1" ht="10.5">
      <c r="A18" s="117" t="s">
        <v>167</v>
      </c>
      <c r="B18" s="430"/>
      <c r="C18" s="123"/>
      <c r="D18" s="118" t="s">
        <v>168</v>
      </c>
      <c r="E18" s="119" t="s">
        <v>71</v>
      </c>
      <c r="F18" s="88" t="s">
        <v>169</v>
      </c>
      <c r="G18" s="120">
        <v>0</v>
      </c>
      <c r="H18" s="121">
        <f>INDEX(rate!$F$4:$G$58,MATCH(E18,rate!$F$4:$F$58,0),2)</f>
        <v>110</v>
      </c>
      <c r="I18" s="122">
        <f t="shared" si="0"/>
        <v>0</v>
      </c>
    </row>
    <row r="19" spans="1:10" s="24" customFormat="1" ht="10.5">
      <c r="A19" s="117" t="s">
        <v>167</v>
      </c>
      <c r="B19" s="431"/>
      <c r="C19" s="123"/>
      <c r="D19" s="118" t="s">
        <v>168</v>
      </c>
      <c r="E19" s="119" t="s">
        <v>12</v>
      </c>
      <c r="F19" s="88" t="s">
        <v>169</v>
      </c>
      <c r="G19" s="120">
        <v>0</v>
      </c>
      <c r="H19" s="121">
        <f>INDEX(rate!$F$4:$G$58,MATCH(E19,rate!$F$4:$F$58,0),2)</f>
        <v>64</v>
      </c>
      <c r="I19" s="122">
        <f t="shared" si="0"/>
        <v>0</v>
      </c>
    </row>
    <row r="20" spans="1:10" s="24" customFormat="1" ht="10.5">
      <c r="A20" s="117" t="s">
        <v>167</v>
      </c>
      <c r="B20" s="430"/>
      <c r="C20" s="123"/>
      <c r="D20" s="118" t="s">
        <v>168</v>
      </c>
      <c r="E20" s="119" t="s">
        <v>69</v>
      </c>
      <c r="F20" s="88" t="s">
        <v>169</v>
      </c>
      <c r="G20" s="120">
        <v>0</v>
      </c>
      <c r="H20" s="121">
        <f>INDEX(rate!$F$4:$G$58,MATCH(E20,rate!$F$4:$F$58,0),2)</f>
        <v>126</v>
      </c>
      <c r="I20" s="122">
        <f t="shared" si="0"/>
        <v>0</v>
      </c>
    </row>
    <row r="21" spans="1:10" s="24" customFormat="1" ht="10.5">
      <c r="A21" s="117" t="s">
        <v>167</v>
      </c>
      <c r="B21" s="430"/>
      <c r="C21" s="123"/>
      <c r="D21" s="118" t="s">
        <v>168</v>
      </c>
      <c r="E21" s="119" t="s">
        <v>33</v>
      </c>
      <c r="F21" s="88" t="s">
        <v>169</v>
      </c>
      <c r="G21" s="120">
        <v>0</v>
      </c>
      <c r="H21" s="121">
        <f>INDEX(rate!$F$4:$G$58,MATCH(E21,rate!$F$4:$F$58,0),2)</f>
        <v>75</v>
      </c>
      <c r="I21" s="122">
        <f t="shared" si="0"/>
        <v>0</v>
      </c>
    </row>
    <row r="22" spans="1:10" s="24" customFormat="1" ht="10.5">
      <c r="A22" s="117" t="s">
        <v>167</v>
      </c>
      <c r="B22" s="430"/>
      <c r="C22" s="123"/>
      <c r="D22" s="118" t="s">
        <v>168</v>
      </c>
      <c r="E22" s="119" t="s">
        <v>14</v>
      </c>
      <c r="F22" s="88" t="s">
        <v>169</v>
      </c>
      <c r="G22" s="120">
        <v>0</v>
      </c>
      <c r="H22" s="121">
        <f>INDEX(rate!$F$4:$G$58,MATCH(E22,rate!$F$4:$F$58,0),2)</f>
        <v>86</v>
      </c>
      <c r="I22" s="122">
        <f t="shared" si="0"/>
        <v>0</v>
      </c>
    </row>
    <row r="23" spans="1:10" s="24" customFormat="1" ht="10.5">
      <c r="A23" s="117" t="s">
        <v>167</v>
      </c>
      <c r="B23" s="430"/>
      <c r="C23" s="123"/>
      <c r="D23" s="118" t="s">
        <v>168</v>
      </c>
      <c r="E23" s="119" t="s">
        <v>34</v>
      </c>
      <c r="F23" s="88" t="s">
        <v>169</v>
      </c>
      <c r="G23" s="120">
        <v>0</v>
      </c>
      <c r="H23" s="121">
        <f>INDEX(rate!$F$4:$G$58,MATCH(E23,rate!$F$4:$F$58,0),2)</f>
        <v>97</v>
      </c>
      <c r="I23" s="122">
        <f t="shared" si="0"/>
        <v>0</v>
      </c>
    </row>
    <row r="24" spans="1:10" s="24" customFormat="1" ht="10.5">
      <c r="A24" s="117" t="s">
        <v>167</v>
      </c>
      <c r="B24" s="430"/>
      <c r="C24" s="123"/>
      <c r="D24" s="118" t="s">
        <v>168</v>
      </c>
      <c r="E24" s="119" t="s">
        <v>35</v>
      </c>
      <c r="F24" s="88" t="s">
        <v>169</v>
      </c>
      <c r="G24" s="120">
        <v>0</v>
      </c>
      <c r="H24" s="121">
        <f>INDEX(rate!$F$4:$G$58,MATCH(E24,rate!$F$4:$F$58,0),2)</f>
        <v>107</v>
      </c>
      <c r="I24" s="122">
        <f t="shared" si="0"/>
        <v>0</v>
      </c>
    </row>
    <row r="25" spans="1:10" s="24" customFormat="1" ht="10.5">
      <c r="A25" s="117" t="s">
        <v>167</v>
      </c>
      <c r="B25" s="430"/>
      <c r="C25" s="123"/>
      <c r="D25" s="118" t="s">
        <v>168</v>
      </c>
      <c r="E25" s="119" t="s">
        <v>36</v>
      </c>
      <c r="F25" s="88" t="s">
        <v>169</v>
      </c>
      <c r="G25" s="120">
        <v>0</v>
      </c>
      <c r="H25" s="121">
        <f>INDEX(rate!$F$4:$G$58,MATCH(E25,rate!$F$4:$F$58,0),2)</f>
        <v>122</v>
      </c>
      <c r="I25" s="122">
        <f t="shared" si="0"/>
        <v>0</v>
      </c>
    </row>
    <row r="26" spans="1:10" s="24" customFormat="1" ht="11.25" thickBot="1">
      <c r="A26" s="379"/>
      <c r="B26" s="125"/>
      <c r="C26" s="126"/>
      <c r="D26" s="126"/>
      <c r="E26" s="127"/>
      <c r="F26" s="128"/>
      <c r="G26" s="128"/>
      <c r="H26" s="127"/>
      <c r="I26" s="380"/>
    </row>
    <row r="27" spans="1:10" s="24" customFormat="1" ht="11.25" thickBot="1">
      <c r="A27" s="381"/>
      <c r="B27" s="125"/>
      <c r="C27" s="129" t="s">
        <v>15</v>
      </c>
      <c r="D27" s="130"/>
      <c r="E27" s="131"/>
      <c r="F27" s="130"/>
      <c r="G27" s="131"/>
      <c r="H27" s="132"/>
      <c r="I27" s="133">
        <f>SUM(I8:I25)</f>
        <v>0</v>
      </c>
    </row>
    <row r="28" spans="1:10" s="24" customFormat="1" ht="11.25" thickBot="1">
      <c r="A28" s="381"/>
      <c r="B28" s="125"/>
      <c r="C28" s="419"/>
      <c r="D28" s="419"/>
      <c r="E28" s="420"/>
      <c r="F28" s="419"/>
      <c r="G28" s="420"/>
      <c r="H28" s="421"/>
      <c r="I28" s="422"/>
    </row>
    <row r="29" spans="1:10" s="24" customFormat="1" ht="11.25" customHeight="1">
      <c r="A29" s="101"/>
      <c r="B29" s="272" t="s">
        <v>335</v>
      </c>
      <c r="C29" s="272"/>
      <c r="D29" s="102"/>
      <c r="E29" s="272" t="s">
        <v>4</v>
      </c>
      <c r="F29" s="102"/>
      <c r="G29" s="272" t="s">
        <v>2</v>
      </c>
      <c r="H29" s="272" t="s">
        <v>5</v>
      </c>
      <c r="I29" s="103"/>
    </row>
    <row r="30" spans="1:10" s="24" customFormat="1" ht="11.25" customHeight="1" thickBot="1">
      <c r="A30" s="104" t="s">
        <v>339</v>
      </c>
      <c r="B30" s="105" t="s">
        <v>336</v>
      </c>
      <c r="C30" s="105"/>
      <c r="D30" s="105" t="s">
        <v>10</v>
      </c>
      <c r="E30" s="105" t="s">
        <v>1</v>
      </c>
      <c r="F30" s="105" t="s">
        <v>6</v>
      </c>
      <c r="G30" s="105" t="s">
        <v>7</v>
      </c>
      <c r="H30" s="105" t="s">
        <v>8</v>
      </c>
      <c r="I30" s="106" t="s">
        <v>9</v>
      </c>
      <c r="J30" s="107"/>
    </row>
    <row r="31" spans="1:10" s="24" customFormat="1" ht="11.25" customHeight="1">
      <c r="A31" s="108" t="s">
        <v>167</v>
      </c>
      <c r="B31" s="429"/>
      <c r="C31" s="109" t="s">
        <v>338</v>
      </c>
      <c r="D31" s="110" t="s">
        <v>168</v>
      </c>
      <c r="E31" s="111" t="s">
        <v>13</v>
      </c>
      <c r="F31" s="112" t="s">
        <v>169</v>
      </c>
      <c r="G31" s="113">
        <v>0</v>
      </c>
      <c r="H31" s="114">
        <f>INDEX(rate!$F$4:$G$57,MATCH(E31,rate!$F$4:$F$57,0),2)</f>
        <v>94</v>
      </c>
      <c r="I31" s="115">
        <f t="shared" ref="I31:I35" si="1">(G31*H31)</f>
        <v>0</v>
      </c>
      <c r="J31" s="116"/>
    </row>
    <row r="32" spans="1:10" s="24" customFormat="1" ht="11.25" customHeight="1">
      <c r="A32" s="117" t="s">
        <v>167</v>
      </c>
      <c r="B32" s="430"/>
      <c r="C32" s="123" t="s">
        <v>338</v>
      </c>
      <c r="D32" s="118" t="s">
        <v>168</v>
      </c>
      <c r="E32" s="119" t="s">
        <v>13</v>
      </c>
      <c r="F32" s="88" t="s">
        <v>169</v>
      </c>
      <c r="G32" s="120">
        <v>0</v>
      </c>
      <c r="H32" s="121">
        <f>INDEX(rate!$F$4:$G$57,MATCH(E32,rate!$F$4:$F$57,0),2)</f>
        <v>94</v>
      </c>
      <c r="I32" s="122">
        <f t="shared" si="1"/>
        <v>0</v>
      </c>
    </row>
    <row r="33" spans="1:9" s="24" customFormat="1" ht="11.25" customHeight="1">
      <c r="A33" s="117" t="s">
        <v>167</v>
      </c>
      <c r="B33" s="430"/>
      <c r="C33" s="123" t="s">
        <v>338</v>
      </c>
      <c r="D33" s="118" t="s">
        <v>168</v>
      </c>
      <c r="E33" s="119" t="s">
        <v>39</v>
      </c>
      <c r="F33" s="88" t="s">
        <v>169</v>
      </c>
      <c r="G33" s="120">
        <v>0</v>
      </c>
      <c r="H33" s="121">
        <f>INDEX(rate!$F$4:$G$57,MATCH(E33,rate!$F$4:$F$57,0),2)</f>
        <v>78</v>
      </c>
      <c r="I33" s="122">
        <f t="shared" si="1"/>
        <v>0</v>
      </c>
    </row>
    <row r="34" spans="1:9" s="24" customFormat="1" ht="11.25" customHeight="1">
      <c r="A34" s="117" t="s">
        <v>167</v>
      </c>
      <c r="B34" s="430"/>
      <c r="C34" s="123" t="s">
        <v>338</v>
      </c>
      <c r="D34" s="118" t="s">
        <v>168</v>
      </c>
      <c r="E34" s="119" t="s">
        <v>13</v>
      </c>
      <c r="F34" s="88" t="s">
        <v>169</v>
      </c>
      <c r="G34" s="120">
        <v>0</v>
      </c>
      <c r="H34" s="121">
        <f>INDEX(rate!$F$4:$G$57,MATCH(E34,rate!$F$4:$F$57,0),2)</f>
        <v>94</v>
      </c>
      <c r="I34" s="122">
        <f t="shared" si="1"/>
        <v>0</v>
      </c>
    </row>
    <row r="35" spans="1:9" s="24" customFormat="1" ht="11.25" customHeight="1">
      <c r="A35" s="117" t="s">
        <v>167</v>
      </c>
      <c r="B35" s="430"/>
      <c r="C35" s="123" t="s">
        <v>338</v>
      </c>
      <c r="D35" s="118" t="s">
        <v>168</v>
      </c>
      <c r="E35" s="119" t="s">
        <v>39</v>
      </c>
      <c r="F35" s="88" t="s">
        <v>169</v>
      </c>
      <c r="G35" s="120">
        <v>0</v>
      </c>
      <c r="H35" s="121">
        <f>INDEX(rate!$F$4:$G$57,MATCH(E35,rate!$F$4:$F$57,0),2)</f>
        <v>78</v>
      </c>
      <c r="I35" s="122">
        <f t="shared" si="1"/>
        <v>0</v>
      </c>
    </row>
    <row r="36" spans="1:9" s="24" customFormat="1" ht="11.25" customHeight="1" thickBot="1">
      <c r="A36" s="426"/>
      <c r="B36" s="423"/>
      <c r="C36" s="423"/>
      <c r="D36" s="427"/>
      <c r="E36" s="428"/>
      <c r="F36" s="428"/>
      <c r="G36" s="179"/>
      <c r="H36" s="424"/>
      <c r="I36" s="425"/>
    </row>
    <row r="37" spans="1:9" s="24" customFormat="1" ht="11.25" customHeight="1" thickBot="1">
      <c r="A37" s="381"/>
      <c r="B37" s="125"/>
      <c r="C37" s="129" t="s">
        <v>337</v>
      </c>
      <c r="D37" s="130"/>
      <c r="E37" s="131"/>
      <c r="F37" s="130"/>
      <c r="G37" s="131"/>
      <c r="H37" s="132"/>
      <c r="I37" s="133">
        <f>SUM(I31:I35)</f>
        <v>0</v>
      </c>
    </row>
    <row r="38" spans="1:9" s="24" customFormat="1" ht="11.25" customHeight="1" thickBot="1">
      <c r="A38" s="381"/>
      <c r="B38" s="125"/>
      <c r="C38" s="212"/>
      <c r="D38" s="212"/>
      <c r="E38" s="447"/>
      <c r="F38" s="212"/>
      <c r="G38" s="447"/>
      <c r="H38" s="95"/>
      <c r="I38" s="446"/>
    </row>
    <row r="39" spans="1:9" s="24" customFormat="1" ht="10.5">
      <c r="A39" s="134"/>
      <c r="B39" s="135"/>
      <c r="C39" s="267"/>
      <c r="D39" s="136" t="s">
        <v>8</v>
      </c>
      <c r="E39" s="136" t="s">
        <v>16</v>
      </c>
      <c r="F39" s="136" t="s">
        <v>5</v>
      </c>
      <c r="G39" s="249"/>
      <c r="H39" s="138" t="s">
        <v>193</v>
      </c>
      <c r="I39" s="380"/>
    </row>
    <row r="40" spans="1:9" s="24" customFormat="1" ht="11.25" thickBot="1">
      <c r="A40" s="268" t="s">
        <v>177</v>
      </c>
      <c r="B40" s="269"/>
      <c r="C40" s="273" t="s">
        <v>194</v>
      </c>
      <c r="D40" s="266" t="s">
        <v>18</v>
      </c>
      <c r="E40" s="266" t="s">
        <v>7</v>
      </c>
      <c r="F40" s="266" t="s">
        <v>8</v>
      </c>
      <c r="G40" s="250" t="s">
        <v>2</v>
      </c>
      <c r="H40" s="140" t="s">
        <v>195</v>
      </c>
      <c r="I40" s="380"/>
    </row>
    <row r="41" spans="1:9" s="24" customFormat="1" ht="10.5">
      <c r="A41" s="141" t="s">
        <v>311</v>
      </c>
      <c r="B41" s="142"/>
      <c r="C41" s="143"/>
      <c r="D41" s="121" t="str">
        <f>INDEX(rate!$A$4:$D$20,MATCH(A41,rate!$A$4:$A$20,0),4)</f>
        <v>HOURS</v>
      </c>
      <c r="E41" s="144">
        <v>0</v>
      </c>
      <c r="F41" s="145">
        <f>INDEX(rate!$A$4:$D$20,MATCH(A41,rate!$A$4:$A$20,0),2)</f>
        <v>5372</v>
      </c>
      <c r="G41" s="146">
        <f>E41*F41</f>
        <v>0</v>
      </c>
      <c r="H41" s="251"/>
      <c r="I41" s="380"/>
    </row>
    <row r="42" spans="1:9" s="24" customFormat="1" ht="10.5">
      <c r="A42" s="141" t="s">
        <v>312</v>
      </c>
      <c r="B42" s="142"/>
      <c r="C42" s="143"/>
      <c r="D42" s="121" t="str">
        <f>INDEX(rate!$A$4:$D$20,MATCH(A42,rate!$A$4:$A$20,0),4)</f>
        <v>HOURS</v>
      </c>
      <c r="E42" s="144">
        <v>0</v>
      </c>
      <c r="F42" s="145">
        <f>INDEX(rate!$A$4:$D$20,MATCH(A42,rate!$A$4:$A$20,0),2)</f>
        <v>3038</v>
      </c>
      <c r="G42" s="146">
        <f>E42*F42</f>
        <v>0</v>
      </c>
      <c r="H42" s="252"/>
      <c r="I42" s="380"/>
    </row>
    <row r="43" spans="1:9" s="24" customFormat="1" ht="10.5">
      <c r="A43" s="141" t="s">
        <v>314</v>
      </c>
      <c r="B43" s="142"/>
      <c r="C43" s="143"/>
      <c r="D43" s="121" t="str">
        <f>INDEX(rate!$A$4:$D$20,MATCH(A43,rate!$A$4:$A$20,0),4)</f>
        <v>HOURS</v>
      </c>
      <c r="E43" s="144">
        <v>0</v>
      </c>
      <c r="F43" s="145">
        <f>INDEX(rate!$A$4:$D$20,MATCH(A43,rate!$A$4:$A$20,0),2)</f>
        <v>3662</v>
      </c>
      <c r="G43" s="146">
        <f>E43*F43</f>
        <v>0</v>
      </c>
      <c r="H43" s="252"/>
      <c r="I43" s="380"/>
    </row>
    <row r="44" spans="1:9" s="24" customFormat="1" ht="10.5">
      <c r="A44" s="141" t="s">
        <v>316</v>
      </c>
      <c r="B44" s="142"/>
      <c r="C44" s="143"/>
      <c r="D44" s="121" t="str">
        <f>INDEX(rate!$A$4:$D$20,MATCH(A44,rate!$A$4:$A$20,0),4)</f>
        <v>HOURS</v>
      </c>
      <c r="E44" s="144">
        <v>0</v>
      </c>
      <c r="F44" s="145">
        <f>INDEX(rate!$A$4:$D$20,MATCH(A44,rate!$A$4:$A$20,0),2)</f>
        <v>4848</v>
      </c>
      <c r="G44" s="146">
        <f>E44*F44</f>
        <v>0</v>
      </c>
      <c r="H44" s="252"/>
      <c r="I44" s="380"/>
    </row>
    <row r="45" spans="1:9" s="24" customFormat="1" ht="11.25" thickBot="1">
      <c r="A45" s="149" t="s">
        <v>315</v>
      </c>
      <c r="B45" s="150"/>
      <c r="C45" s="151"/>
      <c r="D45" s="124" t="str">
        <f>INDEX(rate!$A$4:$D$20,MATCH(A45,rate!$A$4:$A$20,0),4)</f>
        <v>HOURS</v>
      </c>
      <c r="E45" s="152">
        <v>0</v>
      </c>
      <c r="F45" s="153">
        <f>INDEX(rate!$A$4:$D$20,MATCH(A45,rate!$A$4:$A$20,0),2)</f>
        <v>7367</v>
      </c>
      <c r="G45" s="154">
        <f>E45*F45</f>
        <v>0</v>
      </c>
      <c r="H45" s="253"/>
      <c r="I45" s="380"/>
    </row>
    <row r="46" spans="1:9" s="24" customFormat="1" ht="11.25" thickBot="1">
      <c r="A46" s="383"/>
      <c r="B46" s="207"/>
      <c r="C46" s="156"/>
      <c r="D46" s="207"/>
      <c r="E46" s="207"/>
      <c r="F46" s="207"/>
      <c r="G46" s="184"/>
      <c r="H46" s="157"/>
      <c r="I46" s="380"/>
    </row>
    <row r="47" spans="1:9" s="24" customFormat="1" ht="11.25" thickBot="1">
      <c r="A47" s="383"/>
      <c r="B47" s="207"/>
      <c r="C47" s="129" t="s">
        <v>179</v>
      </c>
      <c r="D47" s="130"/>
      <c r="E47" s="130"/>
      <c r="F47" s="130"/>
      <c r="G47" s="158">
        <f>SUM(G41:G45)</f>
        <v>0</v>
      </c>
      <c r="H47" s="207"/>
      <c r="I47" s="380"/>
    </row>
    <row r="48" spans="1:9" s="24" customFormat="1" ht="11.25" thickBot="1">
      <c r="A48" s="383"/>
      <c r="B48" s="207"/>
      <c r="C48" s="159"/>
      <c r="D48" s="159"/>
      <c r="E48" s="159"/>
      <c r="F48" s="159"/>
      <c r="G48" s="160"/>
      <c r="H48" s="207"/>
      <c r="I48" s="380"/>
    </row>
    <row r="49" spans="1:9" s="24" customFormat="1" ht="10.5">
      <c r="A49" s="134"/>
      <c r="B49" s="135"/>
      <c r="C49" s="267"/>
      <c r="D49" s="136" t="s">
        <v>8</v>
      </c>
      <c r="E49" s="136" t="s">
        <v>16</v>
      </c>
      <c r="F49" s="136" t="s">
        <v>5</v>
      </c>
      <c r="G49" s="137"/>
      <c r="H49" s="138" t="s">
        <v>193</v>
      </c>
      <c r="I49" s="380"/>
    </row>
    <row r="50" spans="1:9" s="24" customFormat="1" ht="11.25" thickBot="1">
      <c r="A50" s="268" t="s">
        <v>178</v>
      </c>
      <c r="B50" s="269" t="s">
        <v>196</v>
      </c>
      <c r="C50" s="161"/>
      <c r="D50" s="266" t="s">
        <v>18</v>
      </c>
      <c r="E50" s="266" t="s">
        <v>7</v>
      </c>
      <c r="F50" s="266" t="s">
        <v>8</v>
      </c>
      <c r="G50" s="139" t="s">
        <v>2</v>
      </c>
      <c r="H50" s="140" t="s">
        <v>195</v>
      </c>
      <c r="I50" s="380"/>
    </row>
    <row r="51" spans="1:9" s="24" customFormat="1" ht="10.5">
      <c r="A51" s="162" t="s">
        <v>269</v>
      </c>
      <c r="B51" s="163"/>
      <c r="C51" s="164"/>
      <c r="D51" s="114" t="str">
        <f>INDEX(rate!$A$21:$D$42,MATCH(A51,rate!$A$21:$A$42,0),4)</f>
        <v>HOURS</v>
      </c>
      <c r="E51" s="165">
        <v>0</v>
      </c>
      <c r="F51" s="166">
        <f>INDEX(rate!$A$21:$D$42,MATCH(A51,rate!$A$21:$A$42,0),2)</f>
        <v>20423</v>
      </c>
      <c r="G51" s="167">
        <f>E51*F51</f>
        <v>0</v>
      </c>
      <c r="H51" s="147"/>
      <c r="I51" s="380"/>
    </row>
    <row r="52" spans="1:9" s="24" customFormat="1" ht="10.5">
      <c r="A52" s="141" t="s">
        <v>157</v>
      </c>
      <c r="B52" s="142"/>
      <c r="C52" s="168"/>
      <c r="D52" s="121" t="str">
        <f>INDEX(rate!$A$21:$D$42,MATCH(A52,rate!$A$21:$A$42,0),4)</f>
        <v>HOURS</v>
      </c>
      <c r="E52" s="144">
        <v>0</v>
      </c>
      <c r="F52" s="145">
        <f>INDEX(rate!$A$21:$D$42,MATCH(A52,rate!$A$21:$A$42,0),2)</f>
        <v>11748</v>
      </c>
      <c r="G52" s="169">
        <f>E52*F52</f>
        <v>0</v>
      </c>
      <c r="H52" s="148"/>
      <c r="I52" s="380"/>
    </row>
    <row r="53" spans="1:9" s="24" customFormat="1" ht="10.5">
      <c r="A53" s="141" t="s">
        <v>268</v>
      </c>
      <c r="B53" s="142"/>
      <c r="C53" s="168"/>
      <c r="D53" s="121" t="str">
        <f>INDEX(rate!$A$21:$D$42,MATCH(A53,rate!$A$21:$A$42,0),4)</f>
        <v>HOURS</v>
      </c>
      <c r="E53" s="144">
        <v>0</v>
      </c>
      <c r="F53" s="145">
        <f>INDEX(rate!$A$21:$D$42,MATCH(A53,rate!$A$21:$A$42,0),2)</f>
        <v>27924</v>
      </c>
      <c r="G53" s="169">
        <f>E53*F53</f>
        <v>0</v>
      </c>
      <c r="H53" s="148"/>
      <c r="I53" s="380"/>
    </row>
    <row r="54" spans="1:9" s="24" customFormat="1" ht="10.5">
      <c r="A54" s="141" t="s">
        <v>151</v>
      </c>
      <c r="B54" s="142"/>
      <c r="C54" s="168"/>
      <c r="D54" s="121" t="str">
        <f>INDEX(rate!$A$21:$D$42,MATCH(A54,rate!$A$21:$A$42,0),4)</f>
        <v>HOURS</v>
      </c>
      <c r="E54" s="144">
        <v>0</v>
      </c>
      <c r="F54" s="145">
        <f>INDEX(rate!$A$21:$D$42,MATCH(A54,rate!$A$21:$A$42,0),2)</f>
        <v>10018</v>
      </c>
      <c r="G54" s="169">
        <f>E54*F54</f>
        <v>0</v>
      </c>
      <c r="H54" s="148"/>
      <c r="I54" s="380"/>
    </row>
    <row r="55" spans="1:9" s="24" customFormat="1" ht="11.25" thickBot="1">
      <c r="A55" s="149" t="s">
        <v>149</v>
      </c>
      <c r="B55" s="150"/>
      <c r="C55" s="170"/>
      <c r="D55" s="124" t="str">
        <f>INDEX(rate!$A$21:$D$42,MATCH(A55,rate!$A$21:$A$42,0),4)</f>
        <v>HOURS</v>
      </c>
      <c r="E55" s="152">
        <v>0</v>
      </c>
      <c r="F55" s="153">
        <f>INDEX(rate!$A$21:$D$42,MATCH(A55,rate!$A$21:$A$42,0),2)</f>
        <v>11203</v>
      </c>
      <c r="G55" s="171">
        <f>E55*F55</f>
        <v>0</v>
      </c>
      <c r="H55" s="155"/>
      <c r="I55" s="380"/>
    </row>
    <row r="56" spans="1:9" s="24" customFormat="1" ht="11.25" thickBot="1">
      <c r="A56" s="383"/>
      <c r="B56" s="207"/>
      <c r="C56" s="156"/>
      <c r="D56" s="207"/>
      <c r="E56" s="207"/>
      <c r="F56" s="207"/>
      <c r="G56" s="184"/>
      <c r="H56" s="207"/>
      <c r="I56" s="380"/>
    </row>
    <row r="57" spans="1:9" s="24" customFormat="1" ht="11.25" thickBot="1">
      <c r="A57" s="383"/>
      <c r="B57" s="207"/>
      <c r="C57" s="129" t="s">
        <v>180</v>
      </c>
      <c r="D57" s="130"/>
      <c r="E57" s="130"/>
      <c r="F57" s="130"/>
      <c r="G57" s="158">
        <f>SUM(G51:G55)</f>
        <v>0</v>
      </c>
      <c r="H57" s="207"/>
      <c r="I57" s="380"/>
    </row>
    <row r="58" spans="1:9" s="24" customFormat="1" ht="11.25" thickBot="1">
      <c r="A58" s="383"/>
      <c r="B58" s="207"/>
      <c r="C58" s="207"/>
      <c r="D58" s="207"/>
      <c r="E58" s="207"/>
      <c r="F58" s="207"/>
      <c r="G58" s="207"/>
      <c r="H58" s="207"/>
      <c r="I58" s="380"/>
    </row>
    <row r="59" spans="1:9" s="24" customFormat="1" ht="10.5">
      <c r="A59" s="134"/>
      <c r="B59" s="135"/>
      <c r="C59" s="136" t="s">
        <v>8</v>
      </c>
      <c r="D59" s="136" t="s">
        <v>16</v>
      </c>
      <c r="E59" s="136" t="s">
        <v>5</v>
      </c>
      <c r="F59" s="137"/>
      <c r="G59" s="138" t="s">
        <v>193</v>
      </c>
      <c r="H59" s="172"/>
      <c r="I59" s="380"/>
    </row>
    <row r="60" spans="1:9" s="24" customFormat="1" ht="11.25" thickBot="1">
      <c r="A60" s="268" t="s">
        <v>55</v>
      </c>
      <c r="B60" s="269" t="s">
        <v>197</v>
      </c>
      <c r="C60" s="266" t="s">
        <v>18</v>
      </c>
      <c r="D60" s="266" t="s">
        <v>7</v>
      </c>
      <c r="E60" s="266" t="s">
        <v>8</v>
      </c>
      <c r="F60" s="139" t="s">
        <v>2</v>
      </c>
      <c r="G60" s="140" t="s">
        <v>195</v>
      </c>
      <c r="H60" s="173"/>
      <c r="I60" s="380"/>
    </row>
    <row r="61" spans="1:9" s="24" customFormat="1" ht="11.25" thickBot="1">
      <c r="A61" s="162" t="s">
        <v>135</v>
      </c>
      <c r="B61" s="174"/>
      <c r="C61" s="114" t="str">
        <f>INDEX(rate!$A$45:$D$49,MATCH(A61,rate!$A$45:$A$49,0),4)</f>
        <v>HOURS</v>
      </c>
      <c r="D61" s="165">
        <v>0</v>
      </c>
      <c r="E61" s="114">
        <f>INDEX(rate!$A$45:$D$49,MATCH(A61,rate!$A$45:$A$49,0),2)</f>
        <v>16879</v>
      </c>
      <c r="F61" s="167">
        <f>D61*E61</f>
        <v>0</v>
      </c>
      <c r="G61" s="147"/>
      <c r="H61" s="157"/>
      <c r="I61" s="380"/>
    </row>
    <row r="62" spans="1:9" s="24" customFormat="1" ht="11.25" thickBot="1">
      <c r="A62" s="162" t="s">
        <v>264</v>
      </c>
      <c r="B62" s="174"/>
      <c r="C62" s="114" t="str">
        <f>INDEX(rate!$A$45:$D$49,MATCH(A62,rate!$A$45:$A$49,0),4)</f>
        <v>HOURS</v>
      </c>
      <c r="D62" s="165">
        <v>0</v>
      </c>
      <c r="E62" s="114">
        <f>INDEX(rate!$A$45:$D$49,MATCH(A62,rate!$A$45:$A$49,0),2)</f>
        <v>15542</v>
      </c>
      <c r="F62" s="167">
        <f>D62*E62</f>
        <v>0</v>
      </c>
      <c r="G62" s="147"/>
      <c r="H62" s="157"/>
      <c r="I62" s="380"/>
    </row>
    <row r="63" spans="1:9" s="24" customFormat="1" ht="11.25" thickBot="1">
      <c r="A63" s="162" t="s">
        <v>265</v>
      </c>
      <c r="B63" s="174"/>
      <c r="C63" s="114" t="str">
        <f>INDEX(rate!$A$45:$D$49,MATCH(A63,rate!$A$45:$A$49,0),4)</f>
        <v>HOURS</v>
      </c>
      <c r="D63" s="165">
        <v>0</v>
      </c>
      <c r="E63" s="114">
        <f>INDEX(rate!$A$45:$D$49,MATCH(A63,rate!$A$45:$A$49,0),2)</f>
        <v>10803</v>
      </c>
      <c r="F63" s="167">
        <f>D63*E63</f>
        <v>0</v>
      </c>
      <c r="G63" s="147"/>
      <c r="H63" s="157"/>
      <c r="I63" s="380"/>
    </row>
    <row r="64" spans="1:9" s="24" customFormat="1" ht="11.25" thickBot="1">
      <c r="A64" s="162" t="s">
        <v>135</v>
      </c>
      <c r="B64" s="174"/>
      <c r="C64" s="114" t="str">
        <f>INDEX(rate!$A$45:$D$49,MATCH(A64,rate!$A$45:$A$49,0),4)</f>
        <v>HOURS</v>
      </c>
      <c r="D64" s="165">
        <v>0</v>
      </c>
      <c r="E64" s="114">
        <f>INDEX(rate!$A$45:$D$49,MATCH(A64,rate!$A$45:$A$49,0),2)</f>
        <v>16879</v>
      </c>
      <c r="F64" s="167">
        <f>D64*E64</f>
        <v>0</v>
      </c>
      <c r="G64" s="147"/>
      <c r="H64" s="157"/>
      <c r="I64" s="380"/>
    </row>
    <row r="65" spans="1:9" s="24" customFormat="1" ht="11.25" thickBot="1">
      <c r="A65" s="257" t="s">
        <v>267</v>
      </c>
      <c r="B65" s="258"/>
      <c r="C65" s="259" t="str">
        <f>INDEX(rate!$A$45:$D$49,MATCH(A65,rate!$A$45:$A$49,0),4)</f>
        <v>HOURS</v>
      </c>
      <c r="D65" s="260">
        <v>0</v>
      </c>
      <c r="E65" s="259">
        <f>INDEX(rate!$A$45:$D$49,MATCH(A65,rate!$A$45:$A$49,0),2)</f>
        <v>12270</v>
      </c>
      <c r="F65" s="261">
        <f>D65*E65</f>
        <v>0</v>
      </c>
      <c r="G65" s="262"/>
      <c r="H65" s="157"/>
      <c r="I65" s="380"/>
    </row>
    <row r="66" spans="1:9" s="24" customFormat="1" ht="11.25" thickBot="1">
      <c r="A66" s="383"/>
      <c r="B66" s="207"/>
      <c r="C66" s="156"/>
      <c r="D66" s="207"/>
      <c r="E66" s="207"/>
      <c r="F66" s="207"/>
      <c r="G66" s="184"/>
      <c r="H66" s="207"/>
      <c r="I66" s="380"/>
    </row>
    <row r="67" spans="1:9" s="24" customFormat="1" ht="11.25" thickBot="1">
      <c r="A67" s="383"/>
      <c r="B67" s="207"/>
      <c r="C67" s="129" t="s">
        <v>54</v>
      </c>
      <c r="D67" s="130"/>
      <c r="E67" s="130"/>
      <c r="F67" s="158">
        <f>SUM(F61:F65)</f>
        <v>0</v>
      </c>
      <c r="G67" s="175"/>
      <c r="H67" s="207"/>
      <c r="I67" s="380"/>
    </row>
    <row r="68" spans="1:9" s="24" customFormat="1" ht="11.25" thickBot="1">
      <c r="A68" s="383"/>
      <c r="B68" s="207"/>
      <c r="C68" s="207"/>
      <c r="D68" s="207"/>
      <c r="E68" s="207"/>
      <c r="F68" s="207"/>
      <c r="G68" s="207"/>
      <c r="H68" s="207"/>
      <c r="I68" s="380"/>
    </row>
    <row r="69" spans="1:9" s="24" customFormat="1" ht="10.5">
      <c r="A69" s="134"/>
      <c r="B69" s="135"/>
      <c r="C69" s="136" t="s">
        <v>8</v>
      </c>
      <c r="D69" s="136" t="s">
        <v>16</v>
      </c>
      <c r="E69" s="136" t="s">
        <v>5</v>
      </c>
      <c r="F69" s="137"/>
      <c r="G69" s="176"/>
      <c r="H69" s="172"/>
      <c r="I69" s="380"/>
    </row>
    <row r="70" spans="1:9" s="24" customFormat="1" ht="11.25" thickBot="1">
      <c r="A70" s="268" t="s">
        <v>56</v>
      </c>
      <c r="B70" s="269"/>
      <c r="C70" s="266" t="s">
        <v>18</v>
      </c>
      <c r="D70" s="266" t="s">
        <v>198</v>
      </c>
      <c r="E70" s="266" t="s">
        <v>8</v>
      </c>
      <c r="F70" s="139" t="s">
        <v>2</v>
      </c>
      <c r="G70" s="177"/>
      <c r="H70" s="173"/>
      <c r="I70" s="380"/>
    </row>
    <row r="71" spans="1:9" s="24" customFormat="1" ht="13.5" customHeight="1">
      <c r="A71" s="162" t="s">
        <v>273</v>
      </c>
      <c r="B71" s="178"/>
      <c r="C71" s="114" t="str">
        <f>INDEX(rate!$A$53:$D$93,MATCH(A71,rate!$A$53:$A$93,0),4)</f>
        <v>Hours</v>
      </c>
      <c r="D71" s="165">
        <v>0</v>
      </c>
      <c r="E71" s="114">
        <f>INDEX(rate!$A$53:$D$93,MATCH(A71,rate!$A$53:$A$93,0),2)</f>
        <v>150</v>
      </c>
      <c r="F71" s="167">
        <f>D71*E71</f>
        <v>0</v>
      </c>
      <c r="G71" s="179"/>
      <c r="H71" s="157"/>
      <c r="I71" s="380"/>
    </row>
    <row r="72" spans="1:9" s="24" customFormat="1" ht="10.5">
      <c r="A72" s="141" t="s">
        <v>266</v>
      </c>
      <c r="B72" s="180"/>
      <c r="C72" s="121" t="str">
        <f>INDEX(rate!$A$53:$D$93,MATCH(A72,rate!$A$53:$A$93,0),4)</f>
        <v>Daily</v>
      </c>
      <c r="D72" s="144">
        <v>0</v>
      </c>
      <c r="E72" s="121">
        <f>INDEX(rate!$A$53:$D$93,MATCH(A72,rate!$A$53:$A$93,0),2)</f>
        <v>937</v>
      </c>
      <c r="F72" s="169">
        <f>D72*E72</f>
        <v>0</v>
      </c>
      <c r="G72" s="179"/>
      <c r="H72" s="157"/>
      <c r="I72" s="380"/>
    </row>
    <row r="73" spans="1:9" s="24" customFormat="1" ht="10.5">
      <c r="A73" s="141" t="s">
        <v>255</v>
      </c>
      <c r="B73" s="180"/>
      <c r="C73" s="121" t="str">
        <f>INDEX(rate!$A$53:$D$93,MATCH(A73,rate!$A$53:$A$93,0),4)</f>
        <v>Hours</v>
      </c>
      <c r="D73" s="144">
        <v>0</v>
      </c>
      <c r="E73" s="121">
        <f>INDEX(rate!$A$53:$D$93,MATCH(A73,rate!$A$53:$A$93,0),2)</f>
        <v>8</v>
      </c>
      <c r="F73" s="169">
        <f>D73*E73</f>
        <v>0</v>
      </c>
      <c r="G73" s="179"/>
      <c r="H73" s="157"/>
      <c r="I73" s="380"/>
    </row>
    <row r="74" spans="1:9" s="24" customFormat="1" ht="10.5">
      <c r="A74" s="141" t="s">
        <v>138</v>
      </c>
      <c r="B74" s="180"/>
      <c r="C74" s="121" t="str">
        <f>INDEX(rate!$A$53:$D$93,MATCH(A74,rate!$A$53:$A$93,0),4)</f>
        <v>Hours</v>
      </c>
      <c r="D74" s="144">
        <v>0</v>
      </c>
      <c r="E74" s="121">
        <f>INDEX(rate!$A$53:$D$93,MATCH(A74,rate!$A$53:$A$93,0),2)</f>
        <v>48</v>
      </c>
      <c r="F74" s="169">
        <f>D74*E74</f>
        <v>0</v>
      </c>
      <c r="G74" s="179"/>
      <c r="H74" s="157"/>
      <c r="I74" s="380"/>
    </row>
    <row r="75" spans="1:9" s="24" customFormat="1" ht="11.25" thickBot="1">
      <c r="A75" s="149" t="s">
        <v>272</v>
      </c>
      <c r="B75" s="181"/>
      <c r="C75" s="124" t="str">
        <f>INDEX(rate!$A$53:$D$93,MATCH(A75,rate!$A$53:$A$93,0),4)</f>
        <v>Daily</v>
      </c>
      <c r="D75" s="152">
        <v>0</v>
      </c>
      <c r="E75" s="124">
        <f>INDEX(rate!$A$53:$D$93,MATCH(A75,rate!$A$53:$A$93,0),2)</f>
        <v>937</v>
      </c>
      <c r="F75" s="171">
        <f>D75*E75</f>
        <v>0</v>
      </c>
      <c r="G75" s="179"/>
      <c r="H75" s="157"/>
      <c r="I75" s="380"/>
    </row>
    <row r="76" spans="1:9" s="24" customFormat="1" ht="11.25" thickBot="1">
      <c r="A76" s="383"/>
      <c r="B76" s="207"/>
      <c r="C76" s="156"/>
      <c r="D76" s="207"/>
      <c r="E76" s="207"/>
      <c r="F76" s="207"/>
      <c r="G76" s="184"/>
      <c r="H76" s="207"/>
      <c r="I76" s="380"/>
    </row>
    <row r="77" spans="1:9" s="24" customFormat="1" ht="11.25" thickBot="1">
      <c r="A77" s="383"/>
      <c r="B77" s="207"/>
      <c r="C77" s="129" t="s">
        <v>20</v>
      </c>
      <c r="D77" s="130"/>
      <c r="E77" s="130"/>
      <c r="F77" s="158">
        <f>SUM(F71:F75)</f>
        <v>0</v>
      </c>
      <c r="G77" s="175"/>
      <c r="H77" s="207"/>
      <c r="I77" s="380"/>
    </row>
    <row r="78" spans="1:9" s="24" customFormat="1" ht="11.25" thickBot="1">
      <c r="A78" s="383"/>
      <c r="B78" s="207"/>
      <c r="C78" s="212"/>
      <c r="D78" s="212"/>
      <c r="E78" s="212"/>
      <c r="F78" s="175"/>
      <c r="G78" s="175"/>
      <c r="H78" s="207"/>
      <c r="I78" s="380"/>
    </row>
    <row r="79" spans="1:9" s="24" customFormat="1" ht="11.25" thickBot="1">
      <c r="A79" s="270" t="s">
        <v>227</v>
      </c>
      <c r="B79" s="194"/>
      <c r="C79" s="195" t="s">
        <v>228</v>
      </c>
      <c r="D79" s="196"/>
      <c r="E79" s="194"/>
      <c r="F79" s="222" t="s">
        <v>229</v>
      </c>
      <c r="G79" s="271" t="s">
        <v>230</v>
      </c>
      <c r="H79" s="207"/>
      <c r="I79" s="380"/>
    </row>
    <row r="80" spans="1:9" s="24" customFormat="1" ht="10.5">
      <c r="A80" s="198" t="s">
        <v>231</v>
      </c>
      <c r="B80" s="199"/>
      <c r="C80" s="200"/>
      <c r="D80" s="201"/>
      <c r="E80" s="199"/>
      <c r="F80" s="263"/>
      <c r="G80" s="202">
        <v>0</v>
      </c>
      <c r="H80" s="207"/>
      <c r="I80" s="380"/>
    </row>
    <row r="81" spans="1:9" s="24" customFormat="1" ht="10.5">
      <c r="A81" s="198" t="s">
        <v>231</v>
      </c>
      <c r="B81" s="199"/>
      <c r="C81" s="200"/>
      <c r="D81" s="201"/>
      <c r="E81" s="199"/>
      <c r="F81" s="255"/>
      <c r="G81" s="202">
        <v>0</v>
      </c>
      <c r="H81" s="207"/>
      <c r="I81" s="380"/>
    </row>
    <row r="82" spans="1:9" s="24" customFormat="1" ht="10.5">
      <c r="A82" s="198" t="s">
        <v>231</v>
      </c>
      <c r="B82" s="199"/>
      <c r="C82" s="200"/>
      <c r="D82" s="201"/>
      <c r="E82" s="199"/>
      <c r="F82" s="255"/>
      <c r="G82" s="202">
        <v>0</v>
      </c>
      <c r="H82" s="207"/>
      <c r="I82" s="380"/>
    </row>
    <row r="83" spans="1:9" s="24" customFormat="1" ht="11.25" thickBot="1">
      <c r="A83" s="383"/>
      <c r="B83" s="207"/>
      <c r="C83" s="116"/>
      <c r="D83" s="207"/>
      <c r="E83" s="207"/>
      <c r="F83" s="207"/>
      <c r="G83" s="160"/>
      <c r="H83" s="207"/>
      <c r="I83" s="380"/>
    </row>
    <row r="84" spans="1:9" s="24" customFormat="1" ht="11.25" thickBot="1">
      <c r="A84" s="383"/>
      <c r="B84" s="207"/>
      <c r="C84" s="129" t="s">
        <v>232</v>
      </c>
      <c r="D84" s="130"/>
      <c r="E84" s="130"/>
      <c r="F84" s="130"/>
      <c r="G84" s="158">
        <f>SUM(G80:G82)</f>
        <v>0</v>
      </c>
      <c r="H84" s="207"/>
      <c r="I84" s="380"/>
    </row>
    <row r="85" spans="1:9" s="24" customFormat="1" ht="11.25" thickBot="1">
      <c r="A85" s="383"/>
      <c r="B85" s="207"/>
      <c r="C85" s="207"/>
      <c r="D85" s="207"/>
      <c r="E85" s="207"/>
      <c r="F85" s="207"/>
      <c r="G85" s="207"/>
      <c r="H85" s="207"/>
      <c r="I85" s="380"/>
    </row>
    <row r="86" spans="1:9" s="24" customFormat="1" ht="10.5">
      <c r="A86" s="134"/>
      <c r="B86" s="135"/>
      <c r="C86" s="136" t="s">
        <v>8</v>
      </c>
      <c r="D86" s="136" t="s">
        <v>16</v>
      </c>
      <c r="E86" s="136" t="s">
        <v>5</v>
      </c>
      <c r="F86" s="136" t="s">
        <v>17</v>
      </c>
      <c r="G86" s="136" t="s">
        <v>16</v>
      </c>
      <c r="H86" s="182"/>
      <c r="I86" s="380"/>
    </row>
    <row r="87" spans="1:9" s="24" customFormat="1" ht="11.25" thickBot="1">
      <c r="A87" s="268" t="s">
        <v>57</v>
      </c>
      <c r="B87" s="269" t="s">
        <v>92</v>
      </c>
      <c r="C87" s="266" t="s">
        <v>18</v>
      </c>
      <c r="D87" s="266" t="s">
        <v>199</v>
      </c>
      <c r="E87" s="266" t="s">
        <v>8</v>
      </c>
      <c r="F87" s="266" t="s">
        <v>19</v>
      </c>
      <c r="G87" s="183" t="s">
        <v>176</v>
      </c>
      <c r="H87" s="139" t="s">
        <v>2</v>
      </c>
      <c r="I87" s="380"/>
    </row>
    <row r="88" spans="1:9" s="24" customFormat="1" ht="10.5">
      <c r="A88" s="141" t="s">
        <v>292</v>
      </c>
      <c r="B88" s="184"/>
      <c r="C88" s="185" t="str">
        <f>INDEX(rate!$A$96:$D$127,MATCH(A88,rate!$A$96:$A$127,0),4)</f>
        <v>DAYS</v>
      </c>
      <c r="D88" s="186">
        <v>0</v>
      </c>
      <c r="E88" s="121"/>
      <c r="F88" s="185">
        <f>INDEX(rate!$A$96:$D$127,MATCH(A88,rate!$A$96:$A$127,0),3)</f>
        <v>7.73</v>
      </c>
      <c r="G88" s="187"/>
      <c r="H88" s="169">
        <f>D88*F88</f>
        <v>0</v>
      </c>
      <c r="I88" s="380"/>
    </row>
    <row r="89" spans="1:9" s="24" customFormat="1" ht="10.5">
      <c r="A89" s="141" t="s">
        <v>291</v>
      </c>
      <c r="B89" s="188"/>
      <c r="C89" s="185" t="str">
        <f>INDEX(rate!$A$96:$D$127,MATCH(A89,rate!$A$96:$A$127,0),4)</f>
        <v>MILES</v>
      </c>
      <c r="D89" s="189"/>
      <c r="E89" s="283">
        <f>INDEX(rate!$A$96:$D$127,MATCH(A89,rate!$A$96:$A$127,0),2)</f>
        <v>0.32</v>
      </c>
      <c r="F89" s="121"/>
      <c r="G89" s="144">
        <v>0</v>
      </c>
      <c r="H89" s="169">
        <f>E89*G89</f>
        <v>0</v>
      </c>
      <c r="I89" s="380"/>
    </row>
    <row r="90" spans="1:9" s="24" customFormat="1" ht="10.5">
      <c r="A90" s="141" t="s">
        <v>292</v>
      </c>
      <c r="B90" s="188"/>
      <c r="C90" s="185" t="str">
        <f>INDEX(rate!$A$96:$D$127,MATCH(A90,rate!$A$96:$A$127,0),4)</f>
        <v>DAYS</v>
      </c>
      <c r="D90" s="186">
        <v>0</v>
      </c>
      <c r="E90" s="284"/>
      <c r="F90" s="185">
        <f>INDEX(rate!$A$96:$D$127,MATCH(A90,rate!$A$96:$A$127,0),3)</f>
        <v>7.73</v>
      </c>
      <c r="G90" s="187"/>
      <c r="H90" s="169">
        <f>D90*F90</f>
        <v>0</v>
      </c>
      <c r="I90" s="380"/>
    </row>
    <row r="91" spans="1:9" s="24" customFormat="1" ht="10.5">
      <c r="A91" s="141" t="s">
        <v>291</v>
      </c>
      <c r="B91" s="188"/>
      <c r="C91" s="185" t="str">
        <f>INDEX(rate!$A$96:$D$127,MATCH(A91,rate!$A$96:$A$127,0),4)</f>
        <v>MILES</v>
      </c>
      <c r="D91" s="189"/>
      <c r="E91" s="283">
        <f>INDEX(rate!$A$96:$D$127,MATCH(A91,rate!$A$96:$A$127,0),2)</f>
        <v>0.32</v>
      </c>
      <c r="F91" s="121"/>
      <c r="G91" s="144">
        <v>0</v>
      </c>
      <c r="H91" s="169">
        <f>E91*G91</f>
        <v>0</v>
      </c>
      <c r="I91" s="380"/>
    </row>
    <row r="92" spans="1:9" s="24" customFormat="1" ht="10.5">
      <c r="A92" s="141" t="s">
        <v>292</v>
      </c>
      <c r="B92" s="188"/>
      <c r="C92" s="185" t="str">
        <f>INDEX(rate!$A$96:$D$127,MATCH(A92,rate!$A$96:$A$127,0),4)</f>
        <v>DAYS</v>
      </c>
      <c r="D92" s="186">
        <v>0</v>
      </c>
      <c r="E92" s="284"/>
      <c r="F92" s="185">
        <f>INDEX(rate!$A$96:$D$127,MATCH(A92,rate!$A$96:$A$127,0),3)</f>
        <v>7.73</v>
      </c>
      <c r="G92" s="187"/>
      <c r="H92" s="169">
        <f>D92*F92</f>
        <v>0</v>
      </c>
      <c r="I92" s="380"/>
    </row>
    <row r="93" spans="1:9" s="24" customFormat="1" ht="11.25" thickBot="1">
      <c r="A93" s="149" t="s">
        <v>291</v>
      </c>
      <c r="B93" s="190"/>
      <c r="C93" s="185" t="str">
        <f>INDEX(rate!$A$96:$D$127,MATCH(A93,rate!$A$96:$A$127,0),4)</f>
        <v>MILES</v>
      </c>
      <c r="D93" s="191"/>
      <c r="E93" s="285">
        <f>INDEX(rate!$A$96:$D$127,MATCH(A93,rate!$A$96:$A$127,0),2)</f>
        <v>0.32</v>
      </c>
      <c r="F93" s="124"/>
      <c r="G93" s="152">
        <v>0</v>
      </c>
      <c r="H93" s="171">
        <f>E93*G93</f>
        <v>0</v>
      </c>
      <c r="I93" s="380"/>
    </row>
    <row r="94" spans="1:9" s="24" customFormat="1" ht="11.25" thickBot="1">
      <c r="A94" s="383"/>
      <c r="B94" s="207"/>
      <c r="C94" s="192"/>
      <c r="D94" s="207"/>
      <c r="E94" s="207"/>
      <c r="F94" s="207"/>
      <c r="G94" s="184"/>
      <c r="H94" s="207"/>
      <c r="I94" s="380"/>
    </row>
    <row r="95" spans="1:9" s="24" customFormat="1" ht="11.25" thickBot="1">
      <c r="A95" s="383"/>
      <c r="B95" s="207"/>
      <c r="C95" s="129" t="s">
        <v>58</v>
      </c>
      <c r="D95" s="130"/>
      <c r="E95" s="130"/>
      <c r="F95" s="130"/>
      <c r="G95" s="193"/>
      <c r="H95" s="158">
        <f>SUM(H88:H93)</f>
        <v>0</v>
      </c>
      <c r="I95" s="380"/>
    </row>
    <row r="96" spans="1:9" s="24" customFormat="1" ht="11.25" thickBot="1">
      <c r="A96" s="383"/>
      <c r="B96" s="207"/>
      <c r="C96" s="207"/>
      <c r="D96" s="207"/>
      <c r="E96" s="207"/>
      <c r="F96" s="207"/>
      <c r="G96" s="207"/>
      <c r="H96" s="207"/>
      <c r="I96" s="380"/>
    </row>
    <row r="97" spans="1:9" s="24" customFormat="1" ht="11.25" thickBot="1">
      <c r="A97" s="270" t="s">
        <v>200</v>
      </c>
      <c r="B97" s="194"/>
      <c r="C97" s="194"/>
      <c r="D97" s="195" t="s">
        <v>21</v>
      </c>
      <c r="E97" s="196"/>
      <c r="F97" s="194"/>
      <c r="G97" s="197" t="s">
        <v>22</v>
      </c>
      <c r="H97" s="207"/>
      <c r="I97" s="380"/>
    </row>
    <row r="98" spans="1:9" s="24" customFormat="1" ht="10.5">
      <c r="A98" s="198"/>
      <c r="B98" s="199"/>
      <c r="C98" s="199"/>
      <c r="D98" s="200"/>
      <c r="E98" s="201"/>
      <c r="F98" s="199"/>
      <c r="G98" s="202">
        <v>0</v>
      </c>
      <c r="H98" s="207"/>
      <c r="I98" s="380"/>
    </row>
    <row r="99" spans="1:9" s="24" customFormat="1" ht="10.5">
      <c r="A99" s="198"/>
      <c r="B99" s="199"/>
      <c r="C99" s="199"/>
      <c r="D99" s="200"/>
      <c r="E99" s="201"/>
      <c r="F99" s="199"/>
      <c r="G99" s="202"/>
      <c r="H99" s="207"/>
      <c r="I99" s="380"/>
    </row>
    <row r="100" spans="1:9" s="24" customFormat="1" ht="10.5">
      <c r="A100" s="198"/>
      <c r="B100" s="199"/>
      <c r="C100" s="199"/>
      <c r="D100" s="200"/>
      <c r="E100" s="201"/>
      <c r="F100" s="199"/>
      <c r="G100" s="202"/>
      <c r="H100" s="207"/>
      <c r="I100" s="380"/>
    </row>
    <row r="101" spans="1:9" s="24" customFormat="1" ht="10.5">
      <c r="A101" s="198"/>
      <c r="B101" s="199"/>
      <c r="C101" s="199"/>
      <c r="D101" s="200"/>
      <c r="E101" s="201"/>
      <c r="F101" s="199"/>
      <c r="G101" s="202"/>
      <c r="H101" s="207"/>
      <c r="I101" s="380"/>
    </row>
    <row r="102" spans="1:9" s="24" customFormat="1" ht="10.5">
      <c r="A102" s="198"/>
      <c r="B102" s="199"/>
      <c r="C102" s="199"/>
      <c r="D102" s="200"/>
      <c r="E102" s="201"/>
      <c r="F102" s="199"/>
      <c r="G102" s="202"/>
      <c r="H102" s="207"/>
      <c r="I102" s="380"/>
    </row>
    <row r="103" spans="1:9" s="24" customFormat="1" ht="10.5">
      <c r="A103" s="198"/>
      <c r="B103" s="199"/>
      <c r="C103" s="199"/>
      <c r="D103" s="200"/>
      <c r="E103" s="201"/>
      <c r="F103" s="199"/>
      <c r="G103" s="202"/>
      <c r="H103" s="207"/>
      <c r="I103" s="380"/>
    </row>
    <row r="104" spans="1:9" s="24" customFormat="1" ht="11.25" thickBot="1">
      <c r="A104" s="383"/>
      <c r="B104" s="207"/>
      <c r="C104" s="207"/>
      <c r="D104" s="207"/>
      <c r="E104" s="207"/>
      <c r="F104" s="207"/>
      <c r="G104" s="160"/>
      <c r="H104" s="207"/>
      <c r="I104" s="380"/>
    </row>
    <row r="105" spans="1:9" s="24" customFormat="1" ht="11.25" thickBot="1">
      <c r="A105" s="383"/>
      <c r="B105" s="207"/>
      <c r="C105" s="129" t="s">
        <v>116</v>
      </c>
      <c r="D105" s="130"/>
      <c r="E105" s="130"/>
      <c r="F105" s="130"/>
      <c r="G105" s="208">
        <f>SUM(G98:G103)</f>
        <v>0</v>
      </c>
      <c r="H105" s="207"/>
      <c r="I105" s="380"/>
    </row>
    <row r="106" spans="1:9" s="24" customFormat="1" ht="11.25" thickBot="1">
      <c r="A106" s="383"/>
      <c r="B106" s="207"/>
      <c r="C106" s="159"/>
      <c r="D106" s="159"/>
      <c r="E106" s="159"/>
      <c r="F106" s="159"/>
      <c r="G106" s="209"/>
      <c r="H106" s="207"/>
      <c r="I106" s="380"/>
    </row>
    <row r="107" spans="1:9" s="24" customFormat="1" ht="11.25" thickBot="1">
      <c r="A107" s="270" t="s">
        <v>115</v>
      </c>
      <c r="B107" s="194"/>
      <c r="C107" s="195" t="s">
        <v>23</v>
      </c>
      <c r="D107" s="196"/>
      <c r="E107" s="194"/>
      <c r="F107" s="194" t="s">
        <v>24</v>
      </c>
      <c r="G107" s="271" t="s">
        <v>25</v>
      </c>
      <c r="H107" s="207"/>
      <c r="I107" s="380"/>
    </row>
    <row r="108" spans="1:9" s="24" customFormat="1" ht="10.5">
      <c r="A108" s="198"/>
      <c r="B108" s="199"/>
      <c r="C108" s="200"/>
      <c r="D108" s="201"/>
      <c r="E108" s="199"/>
      <c r="F108" s="210"/>
      <c r="G108" s="202">
        <v>0</v>
      </c>
      <c r="H108" s="207"/>
      <c r="I108" s="380"/>
    </row>
    <row r="109" spans="1:9" s="24" customFormat="1" ht="10.5">
      <c r="A109" s="198"/>
      <c r="B109" s="199"/>
      <c r="C109" s="200"/>
      <c r="D109" s="201"/>
      <c r="E109" s="199"/>
      <c r="F109" s="210"/>
      <c r="G109" s="202"/>
      <c r="H109" s="207"/>
      <c r="I109" s="380"/>
    </row>
    <row r="110" spans="1:9" s="24" customFormat="1" ht="10.5">
      <c r="A110" s="198"/>
      <c r="B110" s="199"/>
      <c r="C110" s="200"/>
      <c r="D110" s="201"/>
      <c r="E110" s="199"/>
      <c r="F110" s="210"/>
      <c r="G110" s="202"/>
      <c r="H110" s="207"/>
      <c r="I110" s="380"/>
    </row>
    <row r="111" spans="1:9" s="24" customFormat="1" ht="10.5">
      <c r="A111" s="198"/>
      <c r="B111" s="199"/>
      <c r="C111" s="200"/>
      <c r="D111" s="201"/>
      <c r="E111" s="199"/>
      <c r="F111" s="210"/>
      <c r="G111" s="202"/>
      <c r="H111" s="207"/>
      <c r="I111" s="380"/>
    </row>
    <row r="112" spans="1:9" s="24" customFormat="1" ht="10.5">
      <c r="A112" s="198"/>
      <c r="B112" s="199"/>
      <c r="C112" s="200"/>
      <c r="D112" s="201"/>
      <c r="E112" s="199"/>
      <c r="F112" s="210"/>
      <c r="G112" s="202"/>
      <c r="H112" s="207"/>
      <c r="I112" s="380"/>
    </row>
    <row r="113" spans="1:9" s="24" customFormat="1" ht="10.5">
      <c r="A113" s="198"/>
      <c r="B113" s="199"/>
      <c r="C113" s="200"/>
      <c r="D113" s="201"/>
      <c r="E113" s="199"/>
      <c r="F113" s="210"/>
      <c r="G113" s="202"/>
      <c r="H113" s="207"/>
      <c r="I113" s="380"/>
    </row>
    <row r="114" spans="1:9" s="24" customFormat="1" ht="10.5">
      <c r="A114" s="198"/>
      <c r="B114" s="199"/>
      <c r="C114" s="200"/>
      <c r="D114" s="201"/>
      <c r="E114" s="199"/>
      <c r="F114" s="210"/>
      <c r="G114" s="202"/>
      <c r="H114" s="207"/>
      <c r="I114" s="380"/>
    </row>
    <row r="115" spans="1:9" s="24" customFormat="1" ht="10.5">
      <c r="A115" s="198"/>
      <c r="B115" s="199"/>
      <c r="C115" s="200"/>
      <c r="D115" s="201"/>
      <c r="E115" s="199"/>
      <c r="F115" s="210"/>
      <c r="G115" s="202"/>
      <c r="H115" s="207"/>
      <c r="I115" s="380"/>
    </row>
    <row r="116" spans="1:9" s="24" customFormat="1" ht="10.5">
      <c r="A116" s="117"/>
      <c r="B116" s="199"/>
      <c r="C116" s="200"/>
      <c r="D116" s="201"/>
      <c r="E116" s="199"/>
      <c r="F116" s="210"/>
      <c r="G116" s="202"/>
      <c r="H116" s="207"/>
      <c r="I116" s="380"/>
    </row>
    <row r="117" spans="1:9" s="24" customFormat="1" ht="10.5">
      <c r="A117" s="198"/>
      <c r="B117" s="199"/>
      <c r="C117" s="200"/>
      <c r="D117" s="201"/>
      <c r="E117" s="199"/>
      <c r="F117" s="210"/>
      <c r="G117" s="202"/>
      <c r="H117" s="207"/>
      <c r="I117" s="380"/>
    </row>
    <row r="118" spans="1:9" s="24" customFormat="1" ht="10.5">
      <c r="A118" s="198"/>
      <c r="B118" s="199"/>
      <c r="C118" s="200"/>
      <c r="D118" s="201"/>
      <c r="E118" s="199"/>
      <c r="F118" s="210"/>
      <c r="G118" s="202"/>
      <c r="H118" s="207"/>
      <c r="I118" s="380"/>
    </row>
    <row r="119" spans="1:9" s="24" customFormat="1" ht="10.5">
      <c r="A119" s="198"/>
      <c r="B119" s="199"/>
      <c r="C119" s="200"/>
      <c r="D119" s="201"/>
      <c r="E119" s="199"/>
      <c r="F119" s="210"/>
      <c r="G119" s="202"/>
      <c r="H119" s="207"/>
      <c r="I119" s="380"/>
    </row>
    <row r="120" spans="1:9" s="24" customFormat="1" ht="11.25" thickBot="1">
      <c r="A120" s="149"/>
      <c r="B120" s="203"/>
      <c r="C120" s="204"/>
      <c r="D120" s="205"/>
      <c r="E120" s="203"/>
      <c r="F120" s="211"/>
      <c r="G120" s="206"/>
      <c r="H120" s="207"/>
      <c r="I120" s="380"/>
    </row>
    <row r="121" spans="1:9" s="24" customFormat="1" ht="11.25" thickBot="1">
      <c r="A121" s="383"/>
      <c r="B121" s="207"/>
      <c r="C121" s="116"/>
      <c r="D121" s="207"/>
      <c r="E121" s="207"/>
      <c r="F121" s="207"/>
      <c r="G121" s="160"/>
      <c r="H121" s="207"/>
      <c r="I121" s="380"/>
    </row>
    <row r="122" spans="1:9" s="24" customFormat="1" ht="11.25" thickBot="1">
      <c r="A122" s="383"/>
      <c r="B122" s="207"/>
      <c r="C122" s="129" t="s">
        <v>117</v>
      </c>
      <c r="D122" s="130"/>
      <c r="E122" s="130"/>
      <c r="F122" s="130"/>
      <c r="G122" s="158">
        <f>SUM(G108:G120)</f>
        <v>0</v>
      </c>
      <c r="H122" s="207"/>
      <c r="I122" s="380"/>
    </row>
    <row r="123" spans="1:9" s="24" customFormat="1" ht="11.25" thickBot="1">
      <c r="A123" s="383"/>
      <c r="B123" s="207"/>
      <c r="C123" s="212"/>
      <c r="D123" s="212"/>
      <c r="E123" s="212"/>
      <c r="F123" s="212"/>
      <c r="G123" s="175"/>
      <c r="H123" s="207"/>
      <c r="I123" s="380"/>
    </row>
    <row r="124" spans="1:9" s="24" customFormat="1" ht="11.25" thickBot="1">
      <c r="A124" s="270" t="s">
        <v>201</v>
      </c>
      <c r="B124" s="194"/>
      <c r="C124" s="195" t="s">
        <v>202</v>
      </c>
      <c r="D124" s="213"/>
      <c r="E124" s="194"/>
      <c r="F124" s="194" t="s">
        <v>24</v>
      </c>
      <c r="G124" s="214" t="s">
        <v>22</v>
      </c>
      <c r="H124" s="207"/>
      <c r="I124" s="380"/>
    </row>
    <row r="125" spans="1:9" s="24" customFormat="1" ht="10.5">
      <c r="A125" s="198"/>
      <c r="B125" s="199"/>
      <c r="C125" s="215"/>
      <c r="D125" s="201"/>
      <c r="E125" s="216"/>
      <c r="F125" s="217"/>
      <c r="G125" s="202">
        <v>0</v>
      </c>
      <c r="H125" s="207"/>
      <c r="I125" s="380"/>
    </row>
    <row r="126" spans="1:9" s="24" customFormat="1" ht="10.5">
      <c r="A126" s="198"/>
      <c r="B126" s="199"/>
      <c r="C126" s="215"/>
      <c r="D126" s="201"/>
      <c r="E126" s="216"/>
      <c r="F126" s="217"/>
      <c r="G126" s="202"/>
      <c r="H126" s="207"/>
      <c r="I126" s="380"/>
    </row>
    <row r="127" spans="1:9" s="24" customFormat="1" ht="10.5">
      <c r="A127" s="198"/>
      <c r="B127" s="199"/>
      <c r="C127" s="215"/>
      <c r="D127" s="201"/>
      <c r="E127" s="216"/>
      <c r="F127" s="217"/>
      <c r="G127" s="202"/>
      <c r="H127" s="207"/>
      <c r="I127" s="380"/>
    </row>
    <row r="128" spans="1:9" s="24" customFormat="1" ht="10.5">
      <c r="A128" s="198"/>
      <c r="B128" s="199"/>
      <c r="C128" s="215"/>
      <c r="D128" s="201"/>
      <c r="E128" s="216"/>
      <c r="F128" s="217"/>
      <c r="G128" s="202"/>
      <c r="H128" s="207"/>
      <c r="I128" s="380"/>
    </row>
    <row r="129" spans="1:9" s="24" customFormat="1" ht="11.25" thickBot="1">
      <c r="A129" s="149"/>
      <c r="B129" s="203"/>
      <c r="C129" s="218"/>
      <c r="D129" s="205"/>
      <c r="E129" s="219"/>
      <c r="F129" s="220"/>
      <c r="G129" s="206"/>
      <c r="H129" s="207"/>
      <c r="I129" s="380"/>
    </row>
    <row r="130" spans="1:9" s="24" customFormat="1" ht="11.25" thickBot="1">
      <c r="A130" s="383"/>
      <c r="B130" s="207"/>
      <c r="C130" s="207"/>
      <c r="D130" s="207"/>
      <c r="E130" s="207"/>
      <c r="F130" s="207"/>
      <c r="G130" s="160"/>
      <c r="H130" s="207"/>
      <c r="I130" s="380"/>
    </row>
    <row r="131" spans="1:9" s="24" customFormat="1" ht="11.25" thickBot="1">
      <c r="A131" s="383"/>
      <c r="B131" s="207"/>
      <c r="C131" s="129" t="s">
        <v>203</v>
      </c>
      <c r="D131" s="130"/>
      <c r="E131" s="130"/>
      <c r="F131" s="130"/>
      <c r="G131" s="208">
        <f>SUM(G125:G129)</f>
        <v>0</v>
      </c>
      <c r="H131" s="207"/>
      <c r="I131" s="380"/>
    </row>
    <row r="132" spans="1:9" s="24" customFormat="1" ht="11.25" thickBot="1">
      <c r="A132" s="383"/>
      <c r="B132" s="207"/>
      <c r="C132" s="159"/>
      <c r="D132" s="159"/>
      <c r="E132" s="159"/>
      <c r="F132" s="159"/>
      <c r="G132" s="160"/>
      <c r="H132" s="207"/>
      <c r="I132" s="380"/>
    </row>
    <row r="133" spans="1:9" s="24" customFormat="1" ht="21.75" customHeight="1" thickBot="1">
      <c r="A133" s="270" t="s">
        <v>204</v>
      </c>
      <c r="B133" s="194"/>
      <c r="C133" s="221"/>
      <c r="D133" s="194"/>
      <c r="E133" s="194"/>
      <c r="F133" s="222" t="s">
        <v>21</v>
      </c>
      <c r="G133" s="214" t="s">
        <v>22</v>
      </c>
      <c r="H133" s="207"/>
      <c r="I133" s="380"/>
    </row>
    <row r="134" spans="1:9" s="24" customFormat="1" ht="10.5">
      <c r="A134" s="198"/>
      <c r="B134" s="217"/>
      <c r="C134" s="199"/>
      <c r="D134" s="223"/>
      <c r="E134" s="216"/>
      <c r="F134" s="224"/>
      <c r="G134" s="202">
        <v>0</v>
      </c>
      <c r="H134" s="207"/>
      <c r="I134" s="380"/>
    </row>
    <row r="135" spans="1:9" s="24" customFormat="1" ht="10.5">
      <c r="A135" s="198"/>
      <c r="B135" s="217"/>
      <c r="C135" s="199"/>
      <c r="D135" s="223"/>
      <c r="E135" s="216"/>
      <c r="F135" s="224"/>
      <c r="G135" s="202"/>
      <c r="H135" s="207"/>
      <c r="I135" s="380"/>
    </row>
    <row r="136" spans="1:9" s="24" customFormat="1" ht="10.5">
      <c r="A136" s="198"/>
      <c r="B136" s="217"/>
      <c r="C136" s="199"/>
      <c r="D136" s="223"/>
      <c r="E136" s="216"/>
      <c r="F136" s="224"/>
      <c r="G136" s="202"/>
      <c r="H136" s="207"/>
      <c r="I136" s="380"/>
    </row>
    <row r="137" spans="1:9" s="24" customFormat="1" ht="10.5">
      <c r="A137" s="198"/>
      <c r="B137" s="217"/>
      <c r="C137" s="199"/>
      <c r="D137" s="223"/>
      <c r="E137" s="216"/>
      <c r="F137" s="224"/>
      <c r="G137" s="202"/>
      <c r="H137" s="207"/>
      <c r="I137" s="380"/>
    </row>
    <row r="138" spans="1:9" s="24" customFormat="1" ht="11.25" thickBot="1">
      <c r="A138" s="149"/>
      <c r="B138" s="220"/>
      <c r="C138" s="203"/>
      <c r="D138" s="225"/>
      <c r="E138" s="219"/>
      <c r="F138" s="226"/>
      <c r="G138" s="206"/>
      <c r="H138" s="207"/>
      <c r="I138" s="380"/>
    </row>
    <row r="139" spans="1:9" s="24" customFormat="1" ht="11.25" thickBot="1">
      <c r="A139" s="383"/>
      <c r="B139" s="207"/>
      <c r="C139" s="207"/>
      <c r="D139" s="207"/>
      <c r="E139" s="207"/>
      <c r="F139" s="207"/>
      <c r="G139" s="160"/>
      <c r="H139" s="207"/>
      <c r="I139" s="380"/>
    </row>
    <row r="140" spans="1:9" s="24" customFormat="1" ht="11.25" thickBot="1">
      <c r="A140" s="383"/>
      <c r="B140" s="207"/>
      <c r="C140" s="129" t="s">
        <v>205</v>
      </c>
      <c r="D140" s="130"/>
      <c r="E140" s="130"/>
      <c r="F140" s="130"/>
      <c r="G140" s="208">
        <f>SUM(G134:G138)</f>
        <v>0</v>
      </c>
      <c r="H140" s="207"/>
      <c r="I140" s="380"/>
    </row>
    <row r="141" spans="1:9" s="24" customFormat="1" ht="11.25" thickBot="1">
      <c r="A141" s="383"/>
      <c r="B141" s="207"/>
      <c r="C141" s="212"/>
      <c r="D141" s="212"/>
      <c r="E141" s="212"/>
      <c r="F141" s="212"/>
      <c r="G141" s="227"/>
      <c r="H141" s="207"/>
      <c r="I141" s="380"/>
    </row>
    <row r="142" spans="1:9" s="24" customFormat="1" ht="21.75" customHeight="1" thickBot="1">
      <c r="A142" s="270" t="s">
        <v>225</v>
      </c>
      <c r="B142" s="194"/>
      <c r="C142" s="221"/>
      <c r="D142" s="195" t="s">
        <v>21</v>
      </c>
      <c r="E142" s="196"/>
      <c r="F142" s="228"/>
      <c r="G142" s="214" t="s">
        <v>22</v>
      </c>
      <c r="H142" s="207"/>
      <c r="I142" s="380"/>
    </row>
    <row r="143" spans="1:9" s="24" customFormat="1" ht="10.5">
      <c r="A143" s="198"/>
      <c r="B143" s="217"/>
      <c r="C143" s="199"/>
      <c r="D143" s="215"/>
      <c r="E143" s="229"/>
      <c r="F143" s="230"/>
      <c r="G143" s="202">
        <v>0</v>
      </c>
      <c r="H143" s="207"/>
      <c r="I143" s="380"/>
    </row>
    <row r="144" spans="1:9" s="24" customFormat="1" ht="10.5">
      <c r="A144" s="198"/>
      <c r="B144" s="217"/>
      <c r="C144" s="199"/>
      <c r="D144" s="215"/>
      <c r="E144" s="229"/>
      <c r="F144" s="231"/>
      <c r="G144" s="202"/>
      <c r="H144" s="207"/>
      <c r="I144" s="380"/>
    </row>
    <row r="145" spans="1:9" s="24" customFormat="1" ht="10.5">
      <c r="A145" s="198"/>
      <c r="B145" s="217"/>
      <c r="C145" s="199"/>
      <c r="D145" s="215"/>
      <c r="E145" s="229"/>
      <c r="F145" s="231"/>
      <c r="G145" s="202"/>
      <c r="H145" s="207"/>
      <c r="I145" s="380"/>
    </row>
    <row r="146" spans="1:9" s="24" customFormat="1" ht="10.5">
      <c r="A146" s="198"/>
      <c r="B146" s="217"/>
      <c r="C146" s="199"/>
      <c r="D146" s="215"/>
      <c r="E146" s="229"/>
      <c r="F146" s="231"/>
      <c r="G146" s="202"/>
      <c r="H146" s="207"/>
      <c r="I146" s="380"/>
    </row>
    <row r="147" spans="1:9" s="24" customFormat="1" ht="11.25" thickBot="1">
      <c r="A147" s="149"/>
      <c r="B147" s="220"/>
      <c r="C147" s="203"/>
      <c r="D147" s="218"/>
      <c r="E147" s="232"/>
      <c r="F147" s="233"/>
      <c r="G147" s="206"/>
      <c r="H147" s="207"/>
      <c r="I147" s="380"/>
    </row>
    <row r="148" spans="1:9" s="24" customFormat="1" ht="11.25" thickBot="1">
      <c r="A148" s="383"/>
      <c r="B148" s="207"/>
      <c r="C148" s="207"/>
      <c r="D148" s="207"/>
      <c r="E148" s="207"/>
      <c r="F148" s="207"/>
      <c r="G148" s="160"/>
      <c r="H148" s="207"/>
      <c r="I148" s="380"/>
    </row>
    <row r="149" spans="1:9" s="24" customFormat="1" ht="11.25" thickBot="1">
      <c r="A149" s="383"/>
      <c r="B149" s="207"/>
      <c r="C149" s="129" t="s">
        <v>206</v>
      </c>
      <c r="D149" s="130"/>
      <c r="E149" s="130"/>
      <c r="F149" s="130"/>
      <c r="G149" s="208">
        <f>SUM(G143:G147)</f>
        <v>0</v>
      </c>
      <c r="H149" s="207"/>
      <c r="I149" s="380"/>
    </row>
    <row r="150" spans="1:9" s="24" customFormat="1" ht="11.25" thickBot="1">
      <c r="A150" s="383"/>
      <c r="B150" s="207"/>
      <c r="C150" s="159"/>
      <c r="D150" s="159"/>
      <c r="E150" s="159"/>
      <c r="F150" s="159"/>
      <c r="G150" s="209"/>
      <c r="H150" s="207"/>
      <c r="I150" s="380"/>
    </row>
    <row r="151" spans="1:9" s="24" customFormat="1" ht="11.25" thickBot="1">
      <c r="A151" s="270" t="s">
        <v>207</v>
      </c>
      <c r="B151" s="194"/>
      <c r="C151" s="221"/>
      <c r="D151" s="195" t="s">
        <v>21</v>
      </c>
      <c r="E151" s="221"/>
      <c r="F151" s="221"/>
      <c r="G151" s="234" t="s">
        <v>22</v>
      </c>
      <c r="H151" s="207"/>
      <c r="I151" s="380"/>
    </row>
    <row r="152" spans="1:9" s="24" customFormat="1" ht="10.5">
      <c r="A152" s="198"/>
      <c r="B152" s="199"/>
      <c r="C152" s="199"/>
      <c r="D152" s="200"/>
      <c r="E152" s="201"/>
      <c r="F152" s="199"/>
      <c r="G152" s="202">
        <v>0</v>
      </c>
      <c r="H152" s="207"/>
      <c r="I152" s="380"/>
    </row>
    <row r="153" spans="1:9" s="24" customFormat="1" ht="10.5">
      <c r="A153" s="198"/>
      <c r="B153" s="199"/>
      <c r="C153" s="199"/>
      <c r="D153" s="200"/>
      <c r="E153" s="201"/>
      <c r="F153" s="199"/>
      <c r="G153" s="202"/>
      <c r="H153" s="207"/>
      <c r="I153" s="380"/>
    </row>
    <row r="154" spans="1:9" s="24" customFormat="1" ht="11.25" thickBot="1">
      <c r="A154" s="149"/>
      <c r="B154" s="203"/>
      <c r="C154" s="203"/>
      <c r="D154" s="204"/>
      <c r="E154" s="205"/>
      <c r="F154" s="203"/>
      <c r="G154" s="206"/>
      <c r="H154" s="207"/>
      <c r="I154" s="380"/>
    </row>
    <row r="155" spans="1:9" s="24" customFormat="1" ht="11.25" thickBot="1">
      <c r="A155" s="383"/>
      <c r="B155" s="207"/>
      <c r="C155" s="235"/>
      <c r="D155" s="235"/>
      <c r="E155" s="235"/>
      <c r="F155" s="235"/>
      <c r="G155" s="236"/>
      <c r="H155" s="207"/>
      <c r="I155" s="380"/>
    </row>
    <row r="156" spans="1:9" s="24" customFormat="1" ht="11.25" thickBot="1">
      <c r="A156" s="383"/>
      <c r="B156" s="207"/>
      <c r="C156" s="129" t="s">
        <v>208</v>
      </c>
      <c r="D156" s="130"/>
      <c r="E156" s="130"/>
      <c r="F156" s="130"/>
      <c r="G156" s="208">
        <f>SUM(G152:G154)</f>
        <v>0</v>
      </c>
      <c r="H156" s="207"/>
      <c r="I156" s="380"/>
    </row>
    <row r="157" spans="1:9" ht="13.5" thickBot="1">
      <c r="A157" s="375"/>
      <c r="B157" s="384"/>
      <c r="C157" s="372"/>
      <c r="D157" s="372"/>
      <c r="E157" s="385"/>
      <c r="F157" s="372"/>
      <c r="G157" s="385"/>
      <c r="H157" s="372"/>
      <c r="I157" s="373"/>
    </row>
    <row r="158" spans="1:9" s="24" customFormat="1" ht="11.25" thickBot="1">
      <c r="A158" s="270" t="s">
        <v>209</v>
      </c>
      <c r="B158" s="194"/>
      <c r="C158" s="221"/>
      <c r="D158" s="195" t="s">
        <v>21</v>
      </c>
      <c r="E158" s="221"/>
      <c r="F158" s="221"/>
      <c r="G158" s="234" t="s">
        <v>22</v>
      </c>
      <c r="H158" s="207"/>
      <c r="I158" s="380"/>
    </row>
    <row r="159" spans="1:9" s="24" customFormat="1" ht="10.5">
      <c r="A159" s="198"/>
      <c r="B159" s="199"/>
      <c r="C159" s="199"/>
      <c r="D159" s="200"/>
      <c r="E159" s="201"/>
      <c r="F159" s="199"/>
      <c r="G159" s="202">
        <v>0</v>
      </c>
      <c r="H159" s="207"/>
      <c r="I159" s="380"/>
    </row>
    <row r="160" spans="1:9" s="24" customFormat="1" ht="10.5">
      <c r="A160" s="198"/>
      <c r="B160" s="199"/>
      <c r="C160" s="199"/>
      <c r="D160" s="200"/>
      <c r="E160" s="201"/>
      <c r="F160" s="199"/>
      <c r="G160" s="202"/>
      <c r="H160" s="207"/>
      <c r="I160" s="380"/>
    </row>
    <row r="161" spans="1:9" s="24" customFormat="1" ht="11.25" thickBot="1">
      <c r="A161" s="149"/>
      <c r="B161" s="203"/>
      <c r="C161" s="203"/>
      <c r="D161" s="204"/>
      <c r="E161" s="205"/>
      <c r="F161" s="203"/>
      <c r="G161" s="206"/>
      <c r="H161" s="207"/>
      <c r="I161" s="380"/>
    </row>
    <row r="162" spans="1:9" s="24" customFormat="1" ht="11.25" thickBot="1">
      <c r="A162" s="383"/>
      <c r="B162" s="207"/>
      <c r="C162" s="207"/>
      <c r="D162" s="207"/>
      <c r="E162" s="207"/>
      <c r="F162" s="207"/>
      <c r="G162" s="160"/>
      <c r="H162" s="207"/>
      <c r="I162" s="380"/>
    </row>
    <row r="163" spans="1:9" s="24" customFormat="1" ht="11.25" thickBot="1">
      <c r="A163" s="383"/>
      <c r="B163" s="207"/>
      <c r="C163" s="129" t="s">
        <v>210</v>
      </c>
      <c r="D163" s="130"/>
      <c r="E163" s="130"/>
      <c r="F163" s="130"/>
      <c r="G163" s="208">
        <f>SUM(G159:G161)</f>
        <v>0</v>
      </c>
      <c r="H163" s="207"/>
      <c r="I163" s="380"/>
    </row>
    <row r="164" spans="1:9" s="24" customFormat="1" ht="11.25" thickBot="1">
      <c r="A164" s="383"/>
      <c r="B164" s="207"/>
      <c r="C164" s="159"/>
      <c r="D164" s="159"/>
      <c r="E164" s="159"/>
      <c r="F164" s="159"/>
      <c r="G164" s="209"/>
      <c r="H164" s="207"/>
      <c r="I164" s="380"/>
    </row>
    <row r="165" spans="1:9" s="24" customFormat="1" ht="11.25" thickBot="1">
      <c r="A165" s="270" t="s">
        <v>26</v>
      </c>
      <c r="B165" s="194"/>
      <c r="C165" s="221"/>
      <c r="D165" s="237" t="s">
        <v>211</v>
      </c>
      <c r="E165" s="238"/>
      <c r="F165" s="239"/>
      <c r="G165" s="234" t="s">
        <v>22</v>
      </c>
      <c r="H165" s="207"/>
      <c r="I165" s="380"/>
    </row>
    <row r="166" spans="1:9" s="24" customFormat="1" ht="10.5">
      <c r="A166" s="141"/>
      <c r="B166" s="207"/>
      <c r="C166" s="207"/>
      <c r="D166" s="240"/>
      <c r="E166" s="241"/>
      <c r="F166" s="242"/>
      <c r="G166" s="243">
        <v>0</v>
      </c>
      <c r="H166" s="207"/>
      <c r="I166" s="380"/>
    </row>
    <row r="167" spans="1:9" s="24" customFormat="1" ht="10.5">
      <c r="A167" s="244"/>
      <c r="B167" s="142"/>
      <c r="C167" s="142"/>
      <c r="D167" s="245"/>
      <c r="E167" s="180"/>
      <c r="F167" s="246"/>
      <c r="G167" s="247"/>
      <c r="H167" s="207"/>
      <c r="I167" s="380"/>
    </row>
    <row r="168" spans="1:9" s="24" customFormat="1" ht="11.25" thickBot="1">
      <c r="A168" s="149"/>
      <c r="B168" s="203"/>
      <c r="C168" s="203"/>
      <c r="D168" s="204"/>
      <c r="E168" s="220"/>
      <c r="F168" s="205"/>
      <c r="G168" s="248"/>
      <c r="H168" s="207"/>
      <c r="I168" s="380"/>
    </row>
    <row r="169" spans="1:9" s="24" customFormat="1" ht="11.25" thickBot="1">
      <c r="A169" s="383"/>
      <c r="B169" s="207"/>
      <c r="C169" s="207"/>
      <c r="D169" s="207"/>
      <c r="E169" s="207"/>
      <c r="F169" s="207"/>
      <c r="G169" s="160"/>
      <c r="H169" s="207"/>
      <c r="I169" s="380"/>
    </row>
    <row r="170" spans="1:9" s="24" customFormat="1" ht="11.25" thickBot="1">
      <c r="A170" s="383"/>
      <c r="B170" s="207"/>
      <c r="C170" s="129" t="s">
        <v>212</v>
      </c>
      <c r="D170" s="130"/>
      <c r="E170" s="130"/>
      <c r="F170" s="130"/>
      <c r="G170" s="208">
        <f>SUM(G166:G168)</f>
        <v>0</v>
      </c>
      <c r="H170" s="207"/>
      <c r="I170" s="380"/>
    </row>
    <row r="171" spans="1:9" ht="13.5" thickBot="1">
      <c r="A171" s="386"/>
      <c r="B171" s="384"/>
      <c r="C171" s="385"/>
      <c r="D171" s="372"/>
      <c r="E171" s="372"/>
      <c r="F171" s="372"/>
      <c r="G171" s="372"/>
      <c r="H171" s="372"/>
      <c r="I171" s="373"/>
    </row>
    <row r="172" spans="1:9" ht="13.5" thickBot="1">
      <c r="A172" s="387"/>
      <c r="B172" s="89" t="s">
        <v>50</v>
      </c>
      <c r="C172" s="90"/>
      <c r="D172" s="91"/>
      <c r="E172" s="92"/>
      <c r="F172" s="93"/>
      <c r="G172" s="94">
        <f>I27+G37+G57+F67+G77+G84+H95+G105+G122+G131+G140+G149+G156+G163+G170</f>
        <v>0</v>
      </c>
      <c r="H172" s="388">
        <f ca="1">NOW()</f>
        <v>43769.48785208333</v>
      </c>
      <c r="I172" s="389"/>
    </row>
    <row r="173" spans="1:9">
      <c r="A173"/>
      <c r="B173" s="7"/>
      <c r="C173"/>
      <c r="D173" s="5"/>
      <c r="E173" s="8"/>
      <c r="F173" s="5"/>
      <c r="G173" s="8"/>
    </row>
    <row r="174" spans="1:9" ht="13.5" thickBot="1">
      <c r="A174" s="7"/>
      <c r="B174" s="7"/>
      <c r="C174" s="8"/>
      <c r="D174" s="5"/>
      <c r="E174" s="8"/>
      <c r="F174" s="5"/>
      <c r="G174" s="8"/>
    </row>
    <row r="175" spans="1:9" s="17" customFormat="1" ht="25.5" thickBot="1">
      <c r="A175" s="279" t="s">
        <v>275</v>
      </c>
      <c r="B175" s="274"/>
      <c r="C175" s="275"/>
      <c r="D175" s="276"/>
      <c r="E175" s="275"/>
      <c r="F175" s="276"/>
      <c r="G175" s="275"/>
      <c r="H175" s="277"/>
      <c r="I175" s="278"/>
    </row>
    <row r="176" spans="1:9">
      <c r="A176" s="2"/>
      <c r="B176" s="7"/>
      <c r="C176" s="8"/>
      <c r="E176" s="3"/>
      <c r="G176" s="3"/>
    </row>
    <row r="177" spans="1:7">
      <c r="C177" s="3"/>
      <c r="E177" s="3"/>
      <c r="G177" s="3"/>
    </row>
    <row r="178" spans="1:7">
      <c r="C178" s="3"/>
    </row>
    <row r="179" spans="1:7">
      <c r="E179" s="4"/>
      <c r="G179" s="4"/>
    </row>
    <row r="180" spans="1:7">
      <c r="A180"/>
      <c r="C180" s="4"/>
    </row>
    <row r="181" spans="1:7">
      <c r="A181"/>
      <c r="C181" s="4"/>
    </row>
    <row r="182" spans="1:7">
      <c r="A182"/>
      <c r="C182" s="4"/>
    </row>
    <row r="183" spans="1:7">
      <c r="A183"/>
      <c r="C183" s="3"/>
    </row>
    <row r="184" spans="1:7">
      <c r="A184"/>
      <c r="C184" s="3"/>
    </row>
    <row r="185" spans="1:7">
      <c r="A185"/>
      <c r="C185" s="3"/>
    </row>
    <row r="186" spans="1:7">
      <c r="A186"/>
      <c r="C186" s="3"/>
    </row>
    <row r="187" spans="1:7">
      <c r="A187"/>
      <c r="C187" s="3"/>
    </row>
    <row r="188" spans="1:7">
      <c r="A188"/>
    </row>
    <row r="189" spans="1:7">
      <c r="A189"/>
    </row>
    <row r="190" spans="1:7">
      <c r="A190"/>
    </row>
    <row r="191" spans="1:7">
      <c r="A191"/>
    </row>
    <row r="192" spans="1:7">
      <c r="A192"/>
      <c r="G192" s="4"/>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8">
      <c r="A289"/>
    </row>
    <row r="290" spans="1:8">
      <c r="A290"/>
    </row>
    <row r="291" spans="1:8">
      <c r="A291"/>
    </row>
    <row r="292" spans="1:8">
      <c r="A292"/>
    </row>
    <row r="293" spans="1:8">
      <c r="A293"/>
    </row>
    <row r="294" spans="1:8">
      <c r="A294"/>
    </row>
    <row r="295" spans="1:8">
      <c r="A295" s="16" t="s">
        <v>128</v>
      </c>
    </row>
    <row r="296" spans="1:8">
      <c r="A296"/>
    </row>
    <row r="297" spans="1:8">
      <c r="A297"/>
    </row>
    <row r="298" spans="1:8" s="24" customFormat="1" ht="10.5">
      <c r="A298" s="24" t="s">
        <v>27</v>
      </c>
      <c r="B298" s="264" t="s">
        <v>28</v>
      </c>
      <c r="C298" s="26"/>
      <c r="D298" s="27"/>
      <c r="E298" s="26"/>
      <c r="F298" s="24" t="s">
        <v>27</v>
      </c>
      <c r="G298" s="264" t="s">
        <v>28</v>
      </c>
    </row>
    <row r="299" spans="1:8" ht="14.25" customHeight="1">
      <c r="A299"/>
      <c r="B299" s="15"/>
      <c r="C299" s="9"/>
      <c r="D299" s="9"/>
      <c r="F299"/>
      <c r="G299" s="13"/>
      <c r="H299"/>
    </row>
    <row r="300" spans="1:8">
      <c r="A300" s="87" t="s">
        <v>123</v>
      </c>
      <c r="B300" s="25"/>
      <c r="C300" s="26"/>
      <c r="D300" s="256"/>
      <c r="F300" s="86" t="s">
        <v>124</v>
      </c>
      <c r="G300" s="13"/>
      <c r="H300"/>
    </row>
    <row r="301" spans="1:8">
      <c r="A301" s="95" t="s">
        <v>311</v>
      </c>
      <c r="B301" s="414">
        <v>5372</v>
      </c>
      <c r="C301" s="26"/>
      <c r="D301" s="27" t="s">
        <v>29</v>
      </c>
      <c r="F301" s="24" t="s">
        <v>192</v>
      </c>
      <c r="G301" s="28">
        <v>74</v>
      </c>
      <c r="H301"/>
    </row>
    <row r="302" spans="1:8">
      <c r="A302" s="95" t="s">
        <v>312</v>
      </c>
      <c r="B302" s="414">
        <v>3038</v>
      </c>
      <c r="C302" s="26"/>
      <c r="D302" s="27" t="s">
        <v>29</v>
      </c>
      <c r="F302" s="24" t="s">
        <v>187</v>
      </c>
      <c r="G302" s="28">
        <v>97</v>
      </c>
      <c r="H302"/>
    </row>
    <row r="303" spans="1:8">
      <c r="A303" s="95" t="s">
        <v>313</v>
      </c>
      <c r="B303" s="414">
        <v>12643</v>
      </c>
      <c r="C303" s="26"/>
      <c r="D303" s="27" t="s">
        <v>29</v>
      </c>
      <c r="F303" s="24" t="s">
        <v>188</v>
      </c>
      <c r="G303" s="28">
        <v>116</v>
      </c>
      <c r="H303"/>
    </row>
    <row r="304" spans="1:8">
      <c r="A304" s="95" t="s">
        <v>314</v>
      </c>
      <c r="B304" s="414">
        <v>3662</v>
      </c>
      <c r="C304" s="26"/>
      <c r="D304" s="27" t="s">
        <v>29</v>
      </c>
      <c r="F304" s="24" t="s">
        <v>189</v>
      </c>
      <c r="G304" s="28">
        <v>137</v>
      </c>
      <c r="H304"/>
    </row>
    <row r="305" spans="1:8">
      <c r="A305" s="95" t="s">
        <v>315</v>
      </c>
      <c r="B305" s="414">
        <v>7367</v>
      </c>
      <c r="C305" s="26"/>
      <c r="D305" s="27" t="s">
        <v>29</v>
      </c>
      <c r="F305" s="24" t="s">
        <v>190</v>
      </c>
      <c r="G305" s="28">
        <v>155</v>
      </c>
      <c r="H305"/>
    </row>
    <row r="306" spans="1:8">
      <c r="A306" s="95" t="s">
        <v>316</v>
      </c>
      <c r="B306" s="414">
        <v>4848</v>
      </c>
      <c r="C306" s="26"/>
      <c r="D306" s="27" t="s">
        <v>29</v>
      </c>
      <c r="F306" s="24" t="s">
        <v>191</v>
      </c>
      <c r="G306" s="28">
        <v>174</v>
      </c>
      <c r="H306"/>
    </row>
    <row r="307" spans="1:8">
      <c r="A307" s="95" t="s">
        <v>317</v>
      </c>
      <c r="B307" s="414">
        <v>6742</v>
      </c>
      <c r="C307" s="26"/>
      <c r="D307" s="27" t="s">
        <v>29</v>
      </c>
      <c r="F307" s="24" t="s">
        <v>171</v>
      </c>
      <c r="G307" s="28">
        <v>196</v>
      </c>
      <c r="H307"/>
    </row>
    <row r="308" spans="1:8">
      <c r="A308" s="95" t="s">
        <v>318</v>
      </c>
      <c r="B308" s="414">
        <v>2663</v>
      </c>
      <c r="C308" s="26"/>
      <c r="D308" s="27" t="s">
        <v>29</v>
      </c>
      <c r="F308" s="24" t="s">
        <v>172</v>
      </c>
      <c r="G308" s="28">
        <v>204</v>
      </c>
      <c r="H308"/>
    </row>
    <row r="309" spans="1:8">
      <c r="A309" s="95" t="s">
        <v>319</v>
      </c>
      <c r="B309" s="414">
        <v>1252</v>
      </c>
      <c r="C309" s="26"/>
      <c r="D309" s="27" t="s">
        <v>29</v>
      </c>
      <c r="F309" s="24" t="s">
        <v>173</v>
      </c>
      <c r="G309" s="28">
        <v>220</v>
      </c>
      <c r="H309"/>
    </row>
    <row r="310" spans="1:8">
      <c r="A310" s="95" t="s">
        <v>320</v>
      </c>
      <c r="B310" s="414">
        <v>7946</v>
      </c>
      <c r="C310" s="26"/>
      <c r="D310" s="27" t="s">
        <v>29</v>
      </c>
      <c r="F310" s="24" t="s">
        <v>174</v>
      </c>
      <c r="G310" s="28">
        <v>231</v>
      </c>
      <c r="H310"/>
    </row>
    <row r="311" spans="1:8">
      <c r="A311" s="95" t="s">
        <v>321</v>
      </c>
      <c r="B311" s="414">
        <v>8626</v>
      </c>
      <c r="C311" s="26"/>
      <c r="D311" s="27" t="s">
        <v>29</v>
      </c>
      <c r="F311" s="24" t="s">
        <v>68</v>
      </c>
      <c r="G311" s="28">
        <v>34</v>
      </c>
      <c r="H311"/>
    </row>
    <row r="312" spans="1:8">
      <c r="A312" s="95" t="s">
        <v>322</v>
      </c>
      <c r="B312" s="414">
        <v>4076</v>
      </c>
      <c r="C312" s="26"/>
      <c r="D312" s="27" t="s">
        <v>29</v>
      </c>
      <c r="F312" s="24" t="s">
        <v>69</v>
      </c>
      <c r="G312" s="28">
        <v>126</v>
      </c>
      <c r="H312"/>
    </row>
    <row r="313" spans="1:8">
      <c r="A313" s="95" t="s">
        <v>323</v>
      </c>
      <c r="B313" s="414">
        <v>7494</v>
      </c>
      <c r="C313" s="26"/>
      <c r="D313" s="27" t="s">
        <v>29</v>
      </c>
      <c r="F313" s="24" t="s">
        <v>70</v>
      </c>
      <c r="G313" s="28">
        <v>116</v>
      </c>
      <c r="H313"/>
    </row>
    <row r="314" spans="1:8">
      <c r="A314" s="95" t="s">
        <v>324</v>
      </c>
      <c r="B314" s="414">
        <v>8614</v>
      </c>
      <c r="C314" s="26"/>
      <c r="D314" s="27" t="s">
        <v>29</v>
      </c>
      <c r="F314" s="24" t="s">
        <v>71</v>
      </c>
      <c r="G314" s="28">
        <v>110</v>
      </c>
      <c r="H314"/>
    </row>
    <row r="315" spans="1:8">
      <c r="A315" s="95" t="s">
        <v>325</v>
      </c>
      <c r="B315" s="414">
        <v>2777</v>
      </c>
      <c r="C315" s="26"/>
      <c r="D315" s="27" t="s">
        <v>29</v>
      </c>
      <c r="F315" s="24" t="s">
        <v>30</v>
      </c>
      <c r="G315" s="28">
        <v>33</v>
      </c>
      <c r="H315"/>
    </row>
    <row r="316" spans="1:8">
      <c r="A316" s="95" t="s">
        <v>326</v>
      </c>
      <c r="B316" s="414">
        <v>1883</v>
      </c>
      <c r="C316" s="26"/>
      <c r="D316" s="27" t="s">
        <v>29</v>
      </c>
      <c r="F316" s="24" t="s">
        <v>11</v>
      </c>
      <c r="G316" s="28">
        <v>47</v>
      </c>
      <c r="H316"/>
    </row>
    <row r="317" spans="1:8">
      <c r="A317" s="95" t="s">
        <v>327</v>
      </c>
      <c r="B317" s="414">
        <v>899</v>
      </c>
      <c r="C317" s="26"/>
      <c r="D317" s="27" t="s">
        <v>29</v>
      </c>
      <c r="F317" s="24" t="s">
        <v>32</v>
      </c>
      <c r="G317" s="28">
        <v>51</v>
      </c>
      <c r="H317"/>
    </row>
    <row r="318" spans="1:8">
      <c r="A318" s="24" t="s">
        <v>268</v>
      </c>
      <c r="B318" s="28">
        <v>27924</v>
      </c>
      <c r="D318" s="27" t="s">
        <v>29</v>
      </c>
      <c r="F318" s="24" t="s">
        <v>12</v>
      </c>
      <c r="G318" s="28">
        <v>64</v>
      </c>
      <c r="H318"/>
    </row>
    <row r="319" spans="1:8">
      <c r="A319" s="24" t="s">
        <v>271</v>
      </c>
      <c r="B319" s="28">
        <v>45354</v>
      </c>
      <c r="D319" s="27" t="s">
        <v>29</v>
      </c>
      <c r="F319" s="24" t="s">
        <v>33</v>
      </c>
      <c r="G319" s="28">
        <v>75</v>
      </c>
      <c r="H319"/>
    </row>
    <row r="320" spans="1:8">
      <c r="A320" s="24" t="s">
        <v>270</v>
      </c>
      <c r="B320" s="28">
        <v>33412</v>
      </c>
      <c r="D320" s="27" t="s">
        <v>29</v>
      </c>
      <c r="F320" s="24" t="s">
        <v>14</v>
      </c>
      <c r="G320" s="28">
        <v>86</v>
      </c>
      <c r="H320"/>
    </row>
    <row r="321" spans="1:8">
      <c r="A321" s="24" t="s">
        <v>149</v>
      </c>
      <c r="B321" s="29">
        <v>11203</v>
      </c>
      <c r="D321" s="27" t="s">
        <v>29</v>
      </c>
      <c r="F321" s="24" t="s">
        <v>34</v>
      </c>
      <c r="G321" s="28">
        <v>97</v>
      </c>
      <c r="H321"/>
    </row>
    <row r="322" spans="1:8">
      <c r="A322" s="24" t="s">
        <v>150</v>
      </c>
      <c r="B322" s="28">
        <v>23711</v>
      </c>
      <c r="D322" s="27" t="s">
        <v>29</v>
      </c>
      <c r="F322" s="24" t="s">
        <v>35</v>
      </c>
      <c r="G322" s="28">
        <v>107</v>
      </c>
      <c r="H322"/>
    </row>
    <row r="323" spans="1:8">
      <c r="A323" s="24" t="s">
        <v>151</v>
      </c>
      <c r="B323" s="28">
        <v>10018</v>
      </c>
      <c r="D323" s="27" t="s">
        <v>29</v>
      </c>
      <c r="F323" s="24" t="s">
        <v>36</v>
      </c>
      <c r="G323" s="28">
        <v>122</v>
      </c>
      <c r="H323"/>
    </row>
    <row r="324" spans="1:8">
      <c r="A324" s="24" t="s">
        <v>152</v>
      </c>
      <c r="B324" s="28">
        <v>17329</v>
      </c>
      <c r="D324" s="27" t="s">
        <v>29</v>
      </c>
      <c r="F324" s="24" t="s">
        <v>72</v>
      </c>
      <c r="G324" s="28">
        <v>150</v>
      </c>
      <c r="H324"/>
    </row>
    <row r="325" spans="1:8">
      <c r="A325" s="24" t="s">
        <v>153</v>
      </c>
      <c r="B325" s="28">
        <v>10094</v>
      </c>
      <c r="D325" s="27" t="s">
        <v>29</v>
      </c>
      <c r="F325" s="24" t="s">
        <v>42</v>
      </c>
      <c r="G325" s="28">
        <v>27</v>
      </c>
      <c r="H325"/>
    </row>
    <row r="326" spans="1:8">
      <c r="A326" s="24" t="s">
        <v>154</v>
      </c>
      <c r="B326" s="28">
        <v>8263</v>
      </c>
      <c r="D326" s="27" t="s">
        <v>29</v>
      </c>
      <c r="F326" s="24" t="s">
        <v>43</v>
      </c>
      <c r="G326" s="28">
        <v>35</v>
      </c>
      <c r="H326"/>
    </row>
    <row r="327" spans="1:8">
      <c r="A327" s="24" t="s">
        <v>155</v>
      </c>
      <c r="B327" s="28">
        <v>7519</v>
      </c>
      <c r="D327" s="27" t="s">
        <v>29</v>
      </c>
      <c r="F327" s="24" t="s">
        <v>44</v>
      </c>
      <c r="G327" s="28">
        <v>41</v>
      </c>
      <c r="H327"/>
    </row>
    <row r="328" spans="1:8">
      <c r="A328" s="24" t="s">
        <v>156</v>
      </c>
      <c r="B328" s="28">
        <v>7878</v>
      </c>
      <c r="D328" s="27" t="s">
        <v>29</v>
      </c>
      <c r="F328" s="24" t="s">
        <v>45</v>
      </c>
      <c r="G328" s="28">
        <v>44</v>
      </c>
      <c r="H328"/>
    </row>
    <row r="329" spans="1:8">
      <c r="A329" s="24" t="s">
        <v>269</v>
      </c>
      <c r="B329" s="28">
        <v>20423</v>
      </c>
      <c r="D329" s="27" t="s">
        <v>29</v>
      </c>
      <c r="F329" s="24" t="s">
        <v>46</v>
      </c>
      <c r="G329" s="28">
        <v>48</v>
      </c>
      <c r="H329"/>
    </row>
    <row r="330" spans="1:8">
      <c r="A330" s="24" t="s">
        <v>157</v>
      </c>
      <c r="B330" s="28">
        <v>11748</v>
      </c>
      <c r="D330" s="27" t="s">
        <v>29</v>
      </c>
      <c r="F330" s="24" t="s">
        <v>47</v>
      </c>
      <c r="G330" s="28">
        <v>49</v>
      </c>
      <c r="H330"/>
    </row>
    <row r="331" spans="1:8">
      <c r="A331" s="24" t="s">
        <v>158</v>
      </c>
      <c r="B331" s="28">
        <v>4867</v>
      </c>
      <c r="D331" s="27" t="s">
        <v>29</v>
      </c>
      <c r="F331" s="24" t="s">
        <v>48</v>
      </c>
      <c r="G331" s="28">
        <v>52</v>
      </c>
      <c r="H331"/>
    </row>
    <row r="332" spans="1:8">
      <c r="A332" s="24" t="s">
        <v>159</v>
      </c>
      <c r="B332" s="28">
        <v>13024</v>
      </c>
      <c r="D332" s="27" t="s">
        <v>29</v>
      </c>
      <c r="F332" s="24" t="s">
        <v>37</v>
      </c>
      <c r="G332" s="28">
        <v>67</v>
      </c>
      <c r="H332"/>
    </row>
    <row r="333" spans="1:8">
      <c r="A333" s="24" t="s">
        <v>160</v>
      </c>
      <c r="B333" s="28">
        <v>9396</v>
      </c>
      <c r="D333" s="27" t="s">
        <v>29</v>
      </c>
      <c r="F333" s="24" t="s">
        <v>38</v>
      </c>
      <c r="G333" s="28">
        <v>67</v>
      </c>
      <c r="H333"/>
    </row>
    <row r="334" spans="1:8">
      <c r="A334" s="24" t="s">
        <v>161</v>
      </c>
      <c r="B334" s="28">
        <v>4546</v>
      </c>
      <c r="D334" s="27" t="s">
        <v>29</v>
      </c>
      <c r="F334" s="24" t="s">
        <v>39</v>
      </c>
      <c r="G334" s="28">
        <v>78</v>
      </c>
      <c r="H334"/>
    </row>
    <row r="335" spans="1:8">
      <c r="A335" s="24" t="s">
        <v>162</v>
      </c>
      <c r="B335" s="28">
        <v>6099</v>
      </c>
      <c r="D335" s="27" t="s">
        <v>29</v>
      </c>
      <c r="F335" s="24" t="s">
        <v>13</v>
      </c>
      <c r="G335" s="28">
        <v>94</v>
      </c>
      <c r="H335"/>
    </row>
    <row r="336" spans="1:8">
      <c r="A336" s="24" t="s">
        <v>163</v>
      </c>
      <c r="B336" s="28">
        <v>6258</v>
      </c>
      <c r="D336" s="27" t="s">
        <v>29</v>
      </c>
      <c r="F336" s="24" t="s">
        <v>40</v>
      </c>
      <c r="G336" s="28">
        <v>110</v>
      </c>
      <c r="H336"/>
    </row>
    <row r="337" spans="1:8">
      <c r="A337" s="24" t="s">
        <v>164</v>
      </c>
      <c r="B337" s="28">
        <v>8556</v>
      </c>
      <c r="D337" s="27" t="s">
        <v>29</v>
      </c>
      <c r="F337" s="24" t="s">
        <v>41</v>
      </c>
      <c r="G337" s="28">
        <v>128</v>
      </c>
      <c r="H337"/>
    </row>
    <row r="338" spans="1:8">
      <c r="A338" s="24" t="s">
        <v>165</v>
      </c>
      <c r="B338" s="28">
        <v>10960</v>
      </c>
      <c r="D338" s="27" t="s">
        <v>29</v>
      </c>
      <c r="F338" s="24" t="s">
        <v>175</v>
      </c>
      <c r="G338" s="28">
        <v>154</v>
      </c>
      <c r="H338"/>
    </row>
    <row r="339" spans="1:8">
      <c r="A339" s="24" t="s">
        <v>166</v>
      </c>
      <c r="B339" s="28">
        <v>8662</v>
      </c>
      <c r="D339" s="27" t="s">
        <v>29</v>
      </c>
      <c r="F339" s="24" t="s">
        <v>238</v>
      </c>
      <c r="G339" s="28">
        <v>142</v>
      </c>
      <c r="H339"/>
    </row>
    <row r="340" spans="1:8">
      <c r="A340" s="24"/>
      <c r="B340" s="28"/>
      <c r="D340" s="27"/>
      <c r="F340" s="24" t="s">
        <v>239</v>
      </c>
      <c r="G340" s="28">
        <v>106</v>
      </c>
      <c r="H340"/>
    </row>
    <row r="341" spans="1:8">
      <c r="A341" s="86" t="s">
        <v>125</v>
      </c>
      <c r="B341" s="28"/>
      <c r="D341" s="27" t="s">
        <v>29</v>
      </c>
      <c r="F341" s="24" t="s">
        <v>73</v>
      </c>
      <c r="G341" s="30">
        <v>34</v>
      </c>
      <c r="H341"/>
    </row>
    <row r="342" spans="1:8">
      <c r="A342" s="95" t="s">
        <v>267</v>
      </c>
      <c r="B342" s="28">
        <v>12270</v>
      </c>
      <c r="D342" s="27" t="s">
        <v>29</v>
      </c>
      <c r="F342" s="26" t="s">
        <v>74</v>
      </c>
      <c r="G342" s="31">
        <v>36</v>
      </c>
      <c r="H342"/>
    </row>
    <row r="343" spans="1:8">
      <c r="A343" s="24" t="s">
        <v>263</v>
      </c>
      <c r="B343" s="33">
        <v>22751</v>
      </c>
      <c r="D343" s="27" t="s">
        <v>29</v>
      </c>
      <c r="F343" s="26" t="s">
        <v>75</v>
      </c>
      <c r="G343" s="31">
        <v>39</v>
      </c>
      <c r="H343"/>
    </row>
    <row r="344" spans="1:8">
      <c r="A344" s="24" t="s">
        <v>135</v>
      </c>
      <c r="B344" s="28">
        <v>16879</v>
      </c>
      <c r="D344" s="27" t="s">
        <v>29</v>
      </c>
      <c r="F344" s="26" t="s">
        <v>76</v>
      </c>
      <c r="G344" s="31">
        <v>42</v>
      </c>
      <c r="H344"/>
    </row>
    <row r="345" spans="1:8">
      <c r="A345" s="24" t="s">
        <v>264</v>
      </c>
      <c r="B345" s="28">
        <v>15542</v>
      </c>
      <c r="D345" s="27" t="s">
        <v>29</v>
      </c>
      <c r="F345" s="26" t="s">
        <v>77</v>
      </c>
      <c r="G345" s="31">
        <v>44</v>
      </c>
      <c r="H345"/>
    </row>
    <row r="346" spans="1:8">
      <c r="A346" s="24" t="s">
        <v>265</v>
      </c>
      <c r="B346" s="28">
        <v>10803</v>
      </c>
      <c r="D346" s="27" t="s">
        <v>29</v>
      </c>
      <c r="F346" s="26" t="s">
        <v>78</v>
      </c>
      <c r="G346" s="31">
        <v>47</v>
      </c>
      <c r="H346"/>
    </row>
    <row r="347" spans="1:8">
      <c r="A347" s="24"/>
      <c r="B347" s="28"/>
      <c r="C347" s="9"/>
      <c r="D347" s="27" t="s">
        <v>29</v>
      </c>
      <c r="F347" s="26" t="s">
        <v>79</v>
      </c>
      <c r="G347" s="31">
        <v>49</v>
      </c>
      <c r="H347"/>
    </row>
    <row r="348" spans="1:8">
      <c r="A348" s="24"/>
      <c r="B348" s="29"/>
      <c r="C348" s="9"/>
      <c r="D348" s="9"/>
      <c r="F348" s="26" t="s">
        <v>80</v>
      </c>
      <c r="G348" s="31">
        <v>52</v>
      </c>
      <c r="H348"/>
    </row>
    <row r="349" spans="1:8">
      <c r="A349" s="86" t="s">
        <v>126</v>
      </c>
      <c r="B349" s="28"/>
      <c r="C349" s="9"/>
      <c r="D349" s="9"/>
      <c r="F349" s="26" t="s">
        <v>81</v>
      </c>
      <c r="G349" s="31">
        <v>54</v>
      </c>
      <c r="H349"/>
    </row>
    <row r="350" spans="1:8">
      <c r="A350" s="95" t="s">
        <v>140</v>
      </c>
      <c r="B350" s="28">
        <v>15</v>
      </c>
      <c r="C350" s="9"/>
      <c r="D350" s="9" t="s">
        <v>7</v>
      </c>
      <c r="F350" s="26" t="s">
        <v>82</v>
      </c>
      <c r="G350" s="31">
        <v>56</v>
      </c>
      <c r="H350"/>
    </row>
    <row r="351" spans="1:8">
      <c r="A351" s="95" t="s">
        <v>240</v>
      </c>
      <c r="B351" s="28">
        <v>13</v>
      </c>
      <c r="C351" s="9"/>
      <c r="D351" s="9" t="s">
        <v>7</v>
      </c>
      <c r="F351" s="26" t="s">
        <v>83</v>
      </c>
      <c r="G351" s="31">
        <v>59</v>
      </c>
      <c r="H351"/>
    </row>
    <row r="352" spans="1:8">
      <c r="A352" s="95" t="s">
        <v>138</v>
      </c>
      <c r="B352" s="28">
        <v>48</v>
      </c>
      <c r="C352" s="9"/>
      <c r="D352" s="9" t="s">
        <v>7</v>
      </c>
      <c r="F352" s="26" t="s">
        <v>85</v>
      </c>
      <c r="G352" s="31">
        <v>61</v>
      </c>
      <c r="H352"/>
    </row>
    <row r="353" spans="1:8">
      <c r="A353" s="95" t="s">
        <v>273</v>
      </c>
      <c r="B353" s="28">
        <v>150</v>
      </c>
      <c r="C353" s="9"/>
      <c r="D353" s="9" t="s">
        <v>7</v>
      </c>
      <c r="F353" s="26" t="s">
        <v>86</v>
      </c>
      <c r="G353" s="31">
        <v>63</v>
      </c>
      <c r="H353"/>
    </row>
    <row r="354" spans="1:8">
      <c r="A354" s="95" t="s">
        <v>84</v>
      </c>
      <c r="B354" s="28">
        <v>15</v>
      </c>
      <c r="C354" s="9"/>
      <c r="D354" s="9" t="s">
        <v>7</v>
      </c>
      <c r="F354" s="26" t="s">
        <v>87</v>
      </c>
      <c r="G354" s="31">
        <v>65</v>
      </c>
      <c r="H354"/>
    </row>
    <row r="355" spans="1:8">
      <c r="A355" s="95" t="s">
        <v>241</v>
      </c>
      <c r="B355" s="28">
        <v>17</v>
      </c>
      <c r="C355" s="9"/>
      <c r="D355" s="9" t="s">
        <v>7</v>
      </c>
      <c r="F355" s="26" t="s">
        <v>334</v>
      </c>
      <c r="G355" s="31">
        <v>0</v>
      </c>
      <c r="H355"/>
    </row>
    <row r="356" spans="1:8">
      <c r="A356" s="95" t="s">
        <v>242</v>
      </c>
      <c r="B356" s="28">
        <v>40</v>
      </c>
      <c r="C356" s="9"/>
      <c r="D356" s="9" t="s">
        <v>7</v>
      </c>
      <c r="H356"/>
    </row>
    <row r="357" spans="1:8">
      <c r="A357" s="95" t="s">
        <v>132</v>
      </c>
      <c r="B357" s="28">
        <v>22</v>
      </c>
      <c r="C357" s="9"/>
      <c r="D357" s="9" t="s">
        <v>7</v>
      </c>
      <c r="H357"/>
    </row>
    <row r="358" spans="1:8">
      <c r="A358" s="95" t="s">
        <v>344</v>
      </c>
      <c r="B358" s="28">
        <v>259</v>
      </c>
      <c r="C358" s="9"/>
      <c r="D358" s="9" t="s">
        <v>7</v>
      </c>
      <c r="H358"/>
    </row>
    <row r="359" spans="1:8">
      <c r="A359" s="95" t="s">
        <v>342</v>
      </c>
      <c r="B359" s="28">
        <v>9</v>
      </c>
      <c r="C359" s="9"/>
      <c r="D359" s="9" t="s">
        <v>7</v>
      </c>
      <c r="H359"/>
    </row>
    <row r="360" spans="1:8">
      <c r="A360" s="95" t="s">
        <v>343</v>
      </c>
      <c r="B360" s="28">
        <v>14</v>
      </c>
      <c r="C360" s="9"/>
      <c r="D360" s="9" t="s">
        <v>7</v>
      </c>
      <c r="H360"/>
    </row>
    <row r="361" spans="1:8">
      <c r="A361" s="95" t="s">
        <v>88</v>
      </c>
      <c r="B361" s="28">
        <v>38</v>
      </c>
      <c r="C361" s="9"/>
      <c r="D361" s="9" t="s">
        <v>7</v>
      </c>
      <c r="H361"/>
    </row>
    <row r="362" spans="1:8">
      <c r="A362" s="95" t="s">
        <v>243</v>
      </c>
      <c r="B362" s="28">
        <v>13</v>
      </c>
      <c r="C362" s="9"/>
      <c r="D362" s="9" t="s">
        <v>7</v>
      </c>
      <c r="H362"/>
    </row>
    <row r="363" spans="1:8">
      <c r="A363" s="95" t="s">
        <v>244</v>
      </c>
      <c r="B363" s="28">
        <v>4</v>
      </c>
      <c r="C363" s="9"/>
      <c r="D363" s="9" t="s">
        <v>7</v>
      </c>
      <c r="H363"/>
    </row>
    <row r="364" spans="1:8">
      <c r="A364" s="95" t="s">
        <v>245</v>
      </c>
      <c r="B364" s="28">
        <v>5</v>
      </c>
      <c r="C364" s="9"/>
      <c r="D364" s="9" t="s">
        <v>7</v>
      </c>
      <c r="H364"/>
    </row>
    <row r="365" spans="1:8">
      <c r="A365" s="95" t="s">
        <v>246</v>
      </c>
      <c r="B365" s="28">
        <v>296</v>
      </c>
      <c r="C365" s="9"/>
      <c r="D365" s="9" t="s">
        <v>7</v>
      </c>
      <c r="H365"/>
    </row>
    <row r="366" spans="1:8">
      <c r="A366" s="95" t="s">
        <v>89</v>
      </c>
      <c r="B366" s="28">
        <v>77</v>
      </c>
      <c r="C366" s="9"/>
      <c r="D366" s="9" t="s">
        <v>7</v>
      </c>
      <c r="H366"/>
    </row>
    <row r="367" spans="1:8">
      <c r="A367" s="95" t="s">
        <v>247</v>
      </c>
      <c r="B367" s="28">
        <v>30</v>
      </c>
      <c r="C367" s="9"/>
      <c r="D367" s="9" t="s">
        <v>7</v>
      </c>
      <c r="H367"/>
    </row>
    <row r="368" spans="1:8">
      <c r="A368" s="95" t="s">
        <v>248</v>
      </c>
      <c r="B368" s="28">
        <v>3</v>
      </c>
      <c r="C368" s="9"/>
      <c r="D368" s="9" t="s">
        <v>7</v>
      </c>
      <c r="H368"/>
    </row>
    <row r="369" spans="1:8">
      <c r="A369" s="95" t="s">
        <v>249</v>
      </c>
      <c r="B369" s="28">
        <v>3</v>
      </c>
      <c r="C369" s="9"/>
      <c r="D369" s="9" t="s">
        <v>7</v>
      </c>
      <c r="H369"/>
    </row>
    <row r="370" spans="1:8">
      <c r="A370" s="95" t="s">
        <v>250</v>
      </c>
      <c r="B370" s="28">
        <v>2</v>
      </c>
      <c r="C370" s="9"/>
      <c r="D370" s="9" t="s">
        <v>7</v>
      </c>
      <c r="H370"/>
    </row>
    <row r="371" spans="1:8">
      <c r="A371" s="95" t="s">
        <v>251</v>
      </c>
      <c r="B371" s="28">
        <v>5</v>
      </c>
      <c r="C371" s="9"/>
      <c r="D371" s="9" t="s">
        <v>7</v>
      </c>
      <c r="H371"/>
    </row>
    <row r="372" spans="1:8">
      <c r="A372" s="95" t="s">
        <v>252</v>
      </c>
      <c r="B372" s="28">
        <v>288</v>
      </c>
      <c r="C372" s="9"/>
      <c r="D372" s="9" t="s">
        <v>7</v>
      </c>
      <c r="H372"/>
    </row>
    <row r="373" spans="1:8">
      <c r="A373" s="24" t="s">
        <v>253</v>
      </c>
      <c r="B373" s="28">
        <v>12</v>
      </c>
      <c r="D373" s="9" t="s">
        <v>7</v>
      </c>
      <c r="H373"/>
    </row>
    <row r="374" spans="1:8">
      <c r="A374" s="24" t="s">
        <v>254</v>
      </c>
      <c r="B374" s="33">
        <v>136</v>
      </c>
      <c r="D374" s="9" t="s">
        <v>7</v>
      </c>
      <c r="H374"/>
    </row>
    <row r="375" spans="1:8">
      <c r="A375" s="24" t="s">
        <v>329</v>
      </c>
      <c r="B375" s="33">
        <v>79</v>
      </c>
      <c r="D375" s="9" t="s">
        <v>7</v>
      </c>
      <c r="H375"/>
    </row>
    <row r="376" spans="1:8">
      <c r="A376" s="24" t="s">
        <v>272</v>
      </c>
      <c r="B376" s="28">
        <v>937</v>
      </c>
      <c r="D376" s="9" t="s">
        <v>62</v>
      </c>
      <c r="H376"/>
    </row>
    <row r="377" spans="1:8">
      <c r="A377" s="24" t="s">
        <v>266</v>
      </c>
      <c r="B377" s="28">
        <v>937</v>
      </c>
      <c r="D377" s="9" t="s">
        <v>62</v>
      </c>
      <c r="H377"/>
    </row>
    <row r="378" spans="1:8">
      <c r="A378" s="24" t="s">
        <v>255</v>
      </c>
      <c r="B378" s="28">
        <v>8</v>
      </c>
      <c r="D378" s="9" t="s">
        <v>7</v>
      </c>
      <c r="H378"/>
    </row>
    <row r="379" spans="1:8">
      <c r="A379" s="24" t="s">
        <v>256</v>
      </c>
      <c r="B379" s="28">
        <v>19</v>
      </c>
      <c r="D379" s="9" t="s">
        <v>7</v>
      </c>
      <c r="H379"/>
    </row>
    <row r="380" spans="1:8">
      <c r="A380" s="24" t="s">
        <v>90</v>
      </c>
      <c r="B380" s="28">
        <v>81</v>
      </c>
      <c r="D380" s="9" t="s">
        <v>7</v>
      </c>
      <c r="H380"/>
    </row>
    <row r="381" spans="1:8">
      <c r="A381" s="24" t="s">
        <v>139</v>
      </c>
      <c r="B381" s="28">
        <v>73</v>
      </c>
      <c r="D381" s="9" t="s">
        <v>7</v>
      </c>
      <c r="H381"/>
    </row>
    <row r="382" spans="1:8">
      <c r="A382" s="24" t="s">
        <v>170</v>
      </c>
      <c r="B382" s="28">
        <v>102</v>
      </c>
      <c r="C382" s="9"/>
      <c r="D382" s="9" t="s">
        <v>7</v>
      </c>
      <c r="H382"/>
    </row>
    <row r="383" spans="1:8">
      <c r="A383" s="24" t="s">
        <v>257</v>
      </c>
      <c r="B383" s="28">
        <v>13</v>
      </c>
      <c r="C383" s="9"/>
      <c r="D383" s="9" t="s">
        <v>7</v>
      </c>
      <c r="H383"/>
    </row>
    <row r="384" spans="1:8">
      <c r="A384" s="24" t="s">
        <v>258</v>
      </c>
      <c r="B384" s="28">
        <v>149</v>
      </c>
      <c r="C384" s="27"/>
      <c r="D384" s="9" t="s">
        <v>7</v>
      </c>
      <c r="H384"/>
    </row>
    <row r="385" spans="1:8">
      <c r="A385" s="24" t="s">
        <v>136</v>
      </c>
      <c r="B385" s="28">
        <v>371</v>
      </c>
      <c r="C385" s="27"/>
      <c r="D385" s="9" t="s">
        <v>7</v>
      </c>
      <c r="H385"/>
    </row>
    <row r="386" spans="1:8">
      <c r="A386" s="24" t="s">
        <v>137</v>
      </c>
      <c r="B386" s="28">
        <v>25</v>
      </c>
      <c r="C386" s="27"/>
      <c r="D386" s="9" t="s">
        <v>7</v>
      </c>
      <c r="H386"/>
    </row>
    <row r="387" spans="1:8">
      <c r="A387" s="24" t="s">
        <v>259</v>
      </c>
      <c r="B387" s="28">
        <v>88</v>
      </c>
      <c r="C387" s="27"/>
      <c r="D387" s="9" t="s">
        <v>7</v>
      </c>
      <c r="H387"/>
    </row>
    <row r="388" spans="1:8">
      <c r="A388" s="24" t="s">
        <v>260</v>
      </c>
      <c r="B388" s="28">
        <v>80</v>
      </c>
      <c r="C388" s="27"/>
      <c r="D388" s="9" t="s">
        <v>7</v>
      </c>
      <c r="H388"/>
    </row>
    <row r="389" spans="1:8">
      <c r="A389" s="24" t="s">
        <v>261</v>
      </c>
      <c r="B389" s="28">
        <v>80</v>
      </c>
      <c r="C389" s="27"/>
      <c r="D389" s="9" t="s">
        <v>7</v>
      </c>
      <c r="H389"/>
    </row>
    <row r="390" spans="1:8">
      <c r="A390" s="24" t="s">
        <v>262</v>
      </c>
      <c r="B390" s="28">
        <v>58</v>
      </c>
      <c r="C390" s="27"/>
      <c r="D390" s="9" t="s">
        <v>7</v>
      </c>
      <c r="H390"/>
    </row>
    <row r="391" spans="1:8">
      <c r="A391" s="24"/>
      <c r="B391" s="28"/>
      <c r="C391" s="27"/>
      <c r="D391" s="9"/>
      <c r="E391"/>
      <c r="H391"/>
    </row>
    <row r="392" spans="1:8">
      <c r="A392" s="401" t="s">
        <v>127</v>
      </c>
      <c r="B392" s="28"/>
      <c r="C392" s="27"/>
      <c r="D392" s="27"/>
      <c r="E392"/>
      <c r="H392"/>
    </row>
    <row r="393" spans="1:8">
      <c r="A393" s="390" t="s">
        <v>276</v>
      </c>
      <c r="B393" s="391">
        <v>0.17399999999999999</v>
      </c>
      <c r="C393" s="402"/>
      <c r="D393" s="393" t="s">
        <v>31</v>
      </c>
      <c r="E393"/>
      <c r="H393"/>
    </row>
    <row r="394" spans="1:8">
      <c r="A394" s="394" t="s">
        <v>277</v>
      </c>
      <c r="B394" s="403"/>
      <c r="C394" s="400">
        <v>8.3699999999999992</v>
      </c>
      <c r="D394" s="397" t="s">
        <v>49</v>
      </c>
      <c r="E394"/>
      <c r="H394"/>
    </row>
    <row r="395" spans="1:8">
      <c r="A395" s="390" t="s">
        <v>278</v>
      </c>
      <c r="B395" s="391">
        <v>0.13100000000000001</v>
      </c>
      <c r="C395" s="399"/>
      <c r="D395" s="393" t="s">
        <v>31</v>
      </c>
      <c r="E395"/>
      <c r="F395"/>
      <c r="G395"/>
      <c r="H395"/>
    </row>
    <row r="396" spans="1:8">
      <c r="A396" s="394" t="s">
        <v>279</v>
      </c>
      <c r="B396" s="395"/>
      <c r="C396" s="400">
        <v>7.06</v>
      </c>
      <c r="D396" s="397" t="s">
        <v>49</v>
      </c>
      <c r="E396"/>
      <c r="F396"/>
      <c r="G396"/>
      <c r="H396"/>
    </row>
    <row r="397" spans="1:8">
      <c r="A397" s="390" t="s">
        <v>280</v>
      </c>
      <c r="B397" s="391">
        <v>0.123</v>
      </c>
      <c r="C397" s="399"/>
      <c r="D397" s="393" t="s">
        <v>31</v>
      </c>
      <c r="E397"/>
      <c r="F397"/>
      <c r="G397"/>
      <c r="H397"/>
    </row>
    <row r="398" spans="1:8">
      <c r="A398" s="394" t="s">
        <v>281</v>
      </c>
      <c r="B398" s="395"/>
      <c r="C398" s="400">
        <v>6.17</v>
      </c>
      <c r="D398" s="397" t="s">
        <v>49</v>
      </c>
      <c r="E398"/>
      <c r="F398"/>
      <c r="G398"/>
      <c r="H398"/>
    </row>
    <row r="399" spans="1:8">
      <c r="A399" s="390" t="s">
        <v>282</v>
      </c>
      <c r="B399" s="391">
        <v>0.27500000000000002</v>
      </c>
      <c r="C399" s="399"/>
      <c r="D399" s="393" t="s">
        <v>31</v>
      </c>
      <c r="E399"/>
      <c r="F399"/>
      <c r="G399"/>
      <c r="H399"/>
    </row>
    <row r="400" spans="1:8">
      <c r="A400" s="394" t="s">
        <v>283</v>
      </c>
      <c r="B400" s="395"/>
      <c r="C400" s="400">
        <v>8.9700000000000006</v>
      </c>
      <c r="D400" s="397" t="s">
        <v>49</v>
      </c>
      <c r="E400"/>
      <c r="F400"/>
      <c r="G400"/>
      <c r="H400"/>
    </row>
    <row r="401" spans="1:10">
      <c r="A401" s="390" t="s">
        <v>301</v>
      </c>
      <c r="B401" s="391">
        <v>0.21099999999999999</v>
      </c>
      <c r="C401" s="398"/>
      <c r="D401" s="393" t="s">
        <v>31</v>
      </c>
      <c r="E401"/>
      <c r="F401"/>
      <c r="G401"/>
      <c r="H401"/>
    </row>
    <row r="402" spans="1:10">
      <c r="A402" s="394" t="s">
        <v>302</v>
      </c>
      <c r="B402" s="395"/>
      <c r="C402" s="396">
        <v>10.27</v>
      </c>
      <c r="D402" s="397" t="s">
        <v>49</v>
      </c>
      <c r="E402"/>
      <c r="F402"/>
      <c r="G402"/>
      <c r="H402"/>
    </row>
    <row r="403" spans="1:10">
      <c r="A403" s="390" t="s">
        <v>307</v>
      </c>
      <c r="B403" s="391">
        <v>0.20699999999999999</v>
      </c>
      <c r="C403" s="392"/>
      <c r="D403" s="393" t="s">
        <v>31</v>
      </c>
      <c r="E403"/>
      <c r="F403"/>
      <c r="G403"/>
      <c r="H403"/>
    </row>
    <row r="404" spans="1:10">
      <c r="A404" s="394" t="s">
        <v>308</v>
      </c>
      <c r="B404" s="395"/>
      <c r="C404" s="396">
        <v>8.6300000000000008</v>
      </c>
      <c r="D404" s="397" t="s">
        <v>49</v>
      </c>
      <c r="E404"/>
      <c r="F404"/>
      <c r="G404"/>
      <c r="H404"/>
      <c r="J404" s="413"/>
    </row>
    <row r="405" spans="1:10">
      <c r="A405" s="390" t="s">
        <v>303</v>
      </c>
      <c r="B405" s="404">
        <v>0.16300000000000001</v>
      </c>
      <c r="C405" s="392"/>
      <c r="D405" s="393" t="s">
        <v>31</v>
      </c>
      <c r="E405"/>
      <c r="F405"/>
      <c r="G405"/>
      <c r="H405"/>
      <c r="J405" s="413"/>
    </row>
    <row r="406" spans="1:10">
      <c r="A406" s="394" t="s">
        <v>304</v>
      </c>
      <c r="B406" s="405"/>
      <c r="C406" s="396">
        <v>8.1300000000000008</v>
      </c>
      <c r="D406" s="397" t="s">
        <v>49</v>
      </c>
      <c r="E406"/>
      <c r="F406"/>
      <c r="G406"/>
      <c r="H406"/>
      <c r="J406" s="413"/>
    </row>
    <row r="407" spans="1:10">
      <c r="A407" s="390" t="s">
        <v>287</v>
      </c>
      <c r="B407" s="404">
        <v>0.31</v>
      </c>
      <c r="C407" s="392"/>
      <c r="D407" s="393" t="s">
        <v>31</v>
      </c>
      <c r="E407"/>
      <c r="F407"/>
      <c r="G407"/>
      <c r="H407"/>
      <c r="J407" s="413"/>
    </row>
    <row r="408" spans="1:10">
      <c r="A408" s="394" t="s">
        <v>288</v>
      </c>
      <c r="B408" s="405"/>
      <c r="C408" s="396">
        <v>9.1999999999999993</v>
      </c>
      <c r="D408" s="397" t="s">
        <v>49</v>
      </c>
      <c r="E408"/>
      <c r="F408"/>
      <c r="G408"/>
      <c r="H408"/>
      <c r="J408" s="413"/>
    </row>
    <row r="409" spans="1:10">
      <c r="A409" s="390" t="s">
        <v>305</v>
      </c>
      <c r="B409" s="404">
        <v>0.26500000000000001</v>
      </c>
      <c r="C409" s="392"/>
      <c r="D409" s="393" t="s">
        <v>31</v>
      </c>
      <c r="E409"/>
      <c r="F409"/>
      <c r="G409"/>
      <c r="H409"/>
      <c r="J409" s="413"/>
    </row>
    <row r="410" spans="1:10">
      <c r="A410" s="394" t="s">
        <v>306</v>
      </c>
      <c r="B410" s="405"/>
      <c r="C410" s="396">
        <v>6.83</v>
      </c>
      <c r="D410" s="397" t="s">
        <v>49</v>
      </c>
      <c r="E410"/>
      <c r="F410"/>
      <c r="G410"/>
      <c r="H410"/>
    </row>
    <row r="411" spans="1:10">
      <c r="A411" s="390" t="s">
        <v>309</v>
      </c>
      <c r="B411" s="404">
        <v>0.249</v>
      </c>
      <c r="C411" s="392"/>
      <c r="D411" s="393" t="s">
        <v>31</v>
      </c>
      <c r="E411"/>
      <c r="F411"/>
      <c r="G411"/>
      <c r="H411"/>
    </row>
    <row r="412" spans="1:10">
      <c r="A412" s="406" t="s">
        <v>310</v>
      </c>
      <c r="B412" s="407"/>
      <c r="C412" s="408">
        <v>8.43</v>
      </c>
      <c r="D412" s="397" t="s">
        <v>49</v>
      </c>
      <c r="E412"/>
      <c r="F412"/>
      <c r="G412"/>
      <c r="H412"/>
    </row>
    <row r="413" spans="1:10">
      <c r="A413" s="390" t="s">
        <v>297</v>
      </c>
      <c r="B413" s="391">
        <v>0.26400000000000001</v>
      </c>
      <c r="C413" s="392"/>
      <c r="D413" s="393" t="s">
        <v>31</v>
      </c>
      <c r="E413"/>
      <c r="F413"/>
      <c r="G413"/>
      <c r="H413"/>
    </row>
    <row r="414" spans="1:10">
      <c r="A414" s="394" t="s">
        <v>298</v>
      </c>
      <c r="B414" s="395"/>
      <c r="C414" s="396">
        <v>6.33</v>
      </c>
      <c r="D414" s="397" t="s">
        <v>49</v>
      </c>
      <c r="E414"/>
      <c r="F414"/>
      <c r="G414"/>
      <c r="H414"/>
    </row>
    <row r="415" spans="1:10">
      <c r="A415" s="409" t="s">
        <v>299</v>
      </c>
      <c r="B415" s="410">
        <v>0.3</v>
      </c>
      <c r="C415" s="411"/>
      <c r="D415" s="393" t="s">
        <v>31</v>
      </c>
      <c r="E415"/>
      <c r="F415"/>
      <c r="G415"/>
      <c r="H415"/>
    </row>
    <row r="416" spans="1:10">
      <c r="A416" s="406" t="s">
        <v>300</v>
      </c>
      <c r="B416" s="407"/>
      <c r="C416" s="408">
        <v>7.6</v>
      </c>
      <c r="D416" s="397" t="s">
        <v>49</v>
      </c>
      <c r="E416"/>
      <c r="F416"/>
      <c r="G416"/>
      <c r="H416"/>
    </row>
    <row r="417" spans="1:8">
      <c r="A417" s="409" t="s">
        <v>295</v>
      </c>
      <c r="B417" s="410">
        <v>0.252</v>
      </c>
      <c r="C417" s="411"/>
      <c r="D417" s="393" t="s">
        <v>31</v>
      </c>
      <c r="E417"/>
      <c r="F417"/>
      <c r="G417"/>
      <c r="H417"/>
    </row>
    <row r="418" spans="1:8">
      <c r="A418" s="406" t="s">
        <v>296</v>
      </c>
      <c r="B418" s="407"/>
      <c r="C418" s="408">
        <v>5.37</v>
      </c>
      <c r="D418" s="397" t="s">
        <v>49</v>
      </c>
      <c r="E418"/>
      <c r="F418"/>
      <c r="G418"/>
      <c r="H418"/>
    </row>
    <row r="419" spans="1:8">
      <c r="A419" s="409" t="s">
        <v>294</v>
      </c>
      <c r="B419" s="410">
        <v>0.248</v>
      </c>
      <c r="C419" s="411"/>
      <c r="D419" s="393" t="s">
        <v>31</v>
      </c>
      <c r="E419"/>
      <c r="F419"/>
      <c r="G419"/>
      <c r="H419"/>
    </row>
    <row r="420" spans="1:8">
      <c r="A420" s="406" t="s">
        <v>293</v>
      </c>
      <c r="B420" s="407"/>
      <c r="C420" s="408">
        <v>5.57</v>
      </c>
      <c r="D420" s="412" t="s">
        <v>49</v>
      </c>
      <c r="E420"/>
      <c r="F420"/>
      <c r="G420"/>
    </row>
    <row r="421" spans="1:8">
      <c r="A421" s="409" t="s">
        <v>289</v>
      </c>
      <c r="B421" s="410">
        <v>0.33600000000000002</v>
      </c>
      <c r="C421" s="411"/>
      <c r="D421" s="393" t="s">
        <v>31</v>
      </c>
      <c r="E421"/>
      <c r="F421"/>
      <c r="G421"/>
    </row>
    <row r="422" spans="1:8">
      <c r="A422" s="406" t="s">
        <v>290</v>
      </c>
      <c r="B422" s="407"/>
      <c r="C422" s="408">
        <v>7.47</v>
      </c>
      <c r="D422" s="397" t="s">
        <v>49</v>
      </c>
      <c r="E422"/>
      <c r="F422"/>
      <c r="G422"/>
    </row>
    <row r="423" spans="1:8">
      <c r="A423" s="409" t="s">
        <v>291</v>
      </c>
      <c r="B423" s="410">
        <v>0.32</v>
      </c>
      <c r="C423" s="411"/>
      <c r="D423" s="393" t="s">
        <v>31</v>
      </c>
      <c r="E423"/>
      <c r="F423"/>
      <c r="G423"/>
    </row>
    <row r="424" spans="1:8">
      <c r="A424" s="406" t="s">
        <v>292</v>
      </c>
      <c r="B424" s="407"/>
      <c r="C424" s="408">
        <v>7.73</v>
      </c>
      <c r="D424" s="412" t="s">
        <v>49</v>
      </c>
      <c r="E424"/>
      <c r="F424"/>
      <c r="G424"/>
    </row>
  </sheetData>
  <mergeCells count="3">
    <mergeCell ref="F1:G1"/>
    <mergeCell ref="G4:I4"/>
    <mergeCell ref="D4:F4"/>
  </mergeCells>
  <phoneticPr fontId="0" type="noConversion"/>
  <dataValidations count="7">
    <dataValidation type="list" allowBlank="1" showInputMessage="1" showErrorMessage="1" prompt="click on arrow for a drop down list" sqref="A51:A55">
      <formula1>$A$318:$A$339</formula1>
    </dataValidation>
    <dataValidation type="list" allowBlank="1" showInputMessage="1" showErrorMessage="1" prompt="Click on arrow for a drop down list" sqref="E8:E25 E31:E35">
      <formula1>$F$301:$F$355</formula1>
    </dataValidation>
    <dataValidation type="list" allowBlank="1" showInputMessage="1" showErrorMessage="1" prompt="click on arrow for a drop down list" sqref="A61:A65">
      <formula1>$A$342:$A$346</formula1>
    </dataValidation>
    <dataValidation type="list" allowBlank="1" showInputMessage="1" showErrorMessage="1" sqref="A71:A75">
      <formula1>$A$350:$A$390</formula1>
    </dataValidation>
    <dataValidation type="list" allowBlank="1" showInputMessage="1" showErrorMessage="1" sqref="A88:A93">
      <formula1>$A$393:$A$424</formula1>
    </dataValidation>
    <dataValidation type="list" allowBlank="1" showInputMessage="1" showErrorMessage="1" prompt="Click on arrow for a drop down list" sqref="E36">
      <formula1>$F$311:$F$364</formula1>
    </dataValidation>
    <dataValidation type="list" allowBlank="1" showInputMessage="1" showErrorMessage="1" prompt="click on arrow for a drop down list" sqref="A41:A45">
      <formula1>$A$295:$A$311</formula1>
    </dataValidation>
  </dataValidations>
  <printOptions horizontalCentered="1"/>
  <pageMargins left="0.7" right="0.45" top="0.75" bottom="0.75" header="0.3" footer="0.3"/>
  <pageSetup scale="75" orientation="portrait" horizontalDpi="4294967293"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User's Guide</vt:lpstr>
      <vt:lpstr>Project_Summary</vt:lpstr>
      <vt:lpstr>Daily Summary</vt:lpstr>
      <vt:lpstr>day1</vt:lpstr>
      <vt:lpstr>day2</vt:lpstr>
      <vt:lpstr>day3</vt:lpstr>
      <vt:lpstr>day4</vt:lpstr>
      <vt:lpstr>day5</vt:lpstr>
      <vt:lpstr>day6</vt:lpstr>
      <vt:lpstr>day7</vt:lpstr>
      <vt:lpstr>rate</vt:lpstr>
      <vt:lpstr> blank day</vt:lpstr>
      <vt:lpstr>Personnel</vt:lpstr>
      <vt:lpstr>'day1'!Print_Area</vt:lpstr>
      <vt:lpstr>'day2'!Print_Area</vt:lpstr>
      <vt:lpstr>'day3'!Print_Area</vt:lpstr>
      <vt:lpstr>'day4'!Print_Area</vt:lpstr>
      <vt:lpstr>'day5'!Print_Area</vt:lpstr>
      <vt:lpstr>'day6'!Print_Area</vt:lpstr>
      <vt:lpstr>'day7'!Print_Area</vt:lpstr>
      <vt:lpstr>Project_Summary!Print_Area</vt:lpstr>
      <vt:lpstr>rate!Print_Area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dc:title>
  <dc:creator>Hildebrand</dc:creator>
  <cp:lastModifiedBy>Hildebrand, Robert N CIV</cp:lastModifiedBy>
  <cp:lastPrinted>2019-10-31T15:29:24Z</cp:lastPrinted>
  <dcterms:created xsi:type="dcterms:W3CDTF">1997-08-18T12:15:12Z</dcterms:created>
  <dcterms:modified xsi:type="dcterms:W3CDTF">2019-10-31T15:42:57Z</dcterms:modified>
</cp:coreProperties>
</file>