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C:\Users\Robert\Documents\COMDT 7310 Instructions\"/>
    </mc:Choice>
  </mc:AlternateContent>
  <bookViews>
    <workbookView xWindow="0" yWindow="0" windowWidth="24000" windowHeight="8610" tabRatio="588"/>
  </bookViews>
  <sheets>
    <sheet name="User's Guide" sheetId="42" r:id="rId1"/>
    <sheet name="Project_Summary" sheetId="43" r:id="rId2"/>
    <sheet name="Daily Summary" sheetId="39" r:id="rId3"/>
    <sheet name="day1" sheetId="44" r:id="rId4"/>
    <sheet name="day2" sheetId="13" r:id="rId5"/>
    <sheet name="day3" sheetId="12" r:id="rId6"/>
    <sheet name="day4" sheetId="11" r:id="rId7"/>
    <sheet name="day5" sheetId="10" r:id="rId8"/>
    <sheet name="day6" sheetId="9" r:id="rId9"/>
    <sheet name="day7" sheetId="14" r:id="rId10"/>
    <sheet name="day8" sheetId="38" r:id="rId11"/>
    <sheet name="day9" sheetId="37" r:id="rId12"/>
    <sheet name="day10" sheetId="36" r:id="rId13"/>
    <sheet name="day11" sheetId="35" r:id="rId14"/>
    <sheet name="day12" sheetId="34" r:id="rId15"/>
    <sheet name="day13" sheetId="33" r:id="rId16"/>
    <sheet name="day14" sheetId="32" r:id="rId17"/>
    <sheet name="day15" sheetId="31" r:id="rId18"/>
    <sheet name="day16" sheetId="30" r:id="rId19"/>
    <sheet name="day17" sheetId="29" r:id="rId20"/>
    <sheet name="day18" sheetId="28" r:id="rId21"/>
    <sheet name="day19" sheetId="27" r:id="rId22"/>
    <sheet name="day20" sheetId="26" r:id="rId23"/>
    <sheet name="day21" sheetId="25" r:id="rId24"/>
    <sheet name="day22" sheetId="24" r:id="rId25"/>
    <sheet name="day23" sheetId="23" r:id="rId26"/>
    <sheet name="day24" sheetId="22" r:id="rId27"/>
    <sheet name="day25" sheetId="21" r:id="rId28"/>
    <sheet name="day26" sheetId="20" r:id="rId29"/>
    <sheet name="day27" sheetId="19" r:id="rId30"/>
    <sheet name="day28" sheetId="18" r:id="rId31"/>
    <sheet name="day29" sheetId="17" r:id="rId32"/>
    <sheet name="day30" sheetId="16" r:id="rId33"/>
    <sheet name="day31" sheetId="15" r:id="rId34"/>
    <sheet name="rate" sheetId="41" r:id="rId35"/>
    <sheet name=" blank day" sheetId="8" r:id="rId36"/>
    <sheet name="Module1" sheetId="5" state="veryHidden" r:id="rId37"/>
  </sheets>
  <definedNames>
    <definedName name="Personnel">rate!#REF!</definedName>
    <definedName name="_xlnm.Print_Area" localSheetId="3">'day1'!$A$1:$I$192</definedName>
    <definedName name="_xlnm.Print_Area" localSheetId="12">'day10'!$A$1:$I$192</definedName>
    <definedName name="_xlnm.Print_Area" localSheetId="13">'day11'!$A$1:$I$192</definedName>
    <definedName name="_xlnm.Print_Area" localSheetId="14">'day12'!$A$1:$I$192</definedName>
    <definedName name="_xlnm.Print_Area" localSheetId="15">'day13'!$A$1:$I$192</definedName>
    <definedName name="_xlnm.Print_Area" localSheetId="16">'day14'!$A$1:$I$192</definedName>
    <definedName name="_xlnm.Print_Area" localSheetId="17">'day15'!$A$1:$I$192</definedName>
    <definedName name="_xlnm.Print_Area" localSheetId="18">'day16'!$A$1:$I$192</definedName>
    <definedName name="_xlnm.Print_Area" localSheetId="19">'day17'!$A$1:$I$192</definedName>
    <definedName name="_xlnm.Print_Area" localSheetId="20">'day18'!$A$1:$I$192</definedName>
    <definedName name="_xlnm.Print_Area" localSheetId="21">'day19'!$A$1:$I$192</definedName>
    <definedName name="_xlnm.Print_Area" localSheetId="4">'day2'!$A$1:$I$193</definedName>
    <definedName name="_xlnm.Print_Area" localSheetId="22">'day20'!$A$1:$I$192</definedName>
    <definedName name="_xlnm.Print_Area" localSheetId="23">'day21'!$A$1:$I$192</definedName>
    <definedName name="_xlnm.Print_Area" localSheetId="24">'day22'!$A$1:$I$192</definedName>
    <definedName name="_xlnm.Print_Area" localSheetId="25">'day23'!$A$1:$I$192</definedName>
    <definedName name="_xlnm.Print_Area" localSheetId="26">'day24'!$A$1:$I$192</definedName>
    <definedName name="_xlnm.Print_Area" localSheetId="27">'day25'!$A$1:$I$192</definedName>
    <definedName name="_xlnm.Print_Area" localSheetId="28">'day26'!$A$1:$I$192</definedName>
    <definedName name="_xlnm.Print_Area" localSheetId="29">'day27'!$A$1:$I$192</definedName>
    <definedName name="_xlnm.Print_Area" localSheetId="30">'day28'!$A$1:$I$192</definedName>
    <definedName name="_xlnm.Print_Area" localSheetId="31">'day29'!$A$1:$I$192</definedName>
    <definedName name="_xlnm.Print_Area" localSheetId="5">'day3'!$A$1:$I$192</definedName>
    <definedName name="_xlnm.Print_Area" localSheetId="32">'day30'!$A$1:$I$192</definedName>
    <definedName name="_xlnm.Print_Area" localSheetId="33">'day31'!$A$1:$I$192</definedName>
    <definedName name="_xlnm.Print_Area" localSheetId="6">'day4'!$A$1:$I$192</definedName>
    <definedName name="_xlnm.Print_Area" localSheetId="7">'day5'!$A$1:$I$192</definedName>
    <definedName name="_xlnm.Print_Area" localSheetId="8">'day6'!$A$1:$I$192</definedName>
    <definedName name="_xlnm.Print_Area" localSheetId="9">'day7'!$A$1:$I$192</definedName>
    <definedName name="_xlnm.Print_Area" localSheetId="10">'day8'!$A$1:$I$192</definedName>
    <definedName name="_xlnm.Print_Area" localSheetId="11">'day9'!$A$1:$I$192</definedName>
    <definedName name="_xlnm.Print_Area" localSheetId="34">rate!#REF!</definedName>
  </definedNames>
  <calcPr calcId="171027"/>
</workbook>
</file>

<file path=xl/calcChain.xml><?xml version="1.0" encoding="utf-8"?>
<calcChain xmlns="http://schemas.openxmlformats.org/spreadsheetml/2006/main">
  <c r="H52" i="15" l="1"/>
  <c r="I52" i="15" s="1"/>
  <c r="H51" i="15"/>
  <c r="I51" i="15" s="1"/>
  <c r="H50" i="15"/>
  <c r="I50" i="15" s="1"/>
  <c r="H49" i="15"/>
  <c r="I49" i="15" s="1"/>
  <c r="H48" i="15"/>
  <c r="I48" i="15" s="1"/>
  <c r="H52" i="16"/>
  <c r="I52" i="16" s="1"/>
  <c r="H51" i="16"/>
  <c r="I51" i="16" s="1"/>
  <c r="H50" i="16"/>
  <c r="I50" i="16" s="1"/>
  <c r="H49" i="16"/>
  <c r="I49" i="16" s="1"/>
  <c r="H48" i="16"/>
  <c r="I48" i="16" s="1"/>
  <c r="H52" i="17"/>
  <c r="I52" i="17" s="1"/>
  <c r="H51" i="17"/>
  <c r="I51" i="17" s="1"/>
  <c r="H50" i="17"/>
  <c r="I50" i="17" s="1"/>
  <c r="H49" i="17"/>
  <c r="I49" i="17" s="1"/>
  <c r="H48" i="17"/>
  <c r="I48" i="17" s="1"/>
  <c r="H52" i="18"/>
  <c r="I52" i="18" s="1"/>
  <c r="H51" i="18"/>
  <c r="I51" i="18" s="1"/>
  <c r="H50" i="18"/>
  <c r="I50" i="18" s="1"/>
  <c r="H49" i="18"/>
  <c r="I49" i="18" s="1"/>
  <c r="H48" i="18"/>
  <c r="I48" i="18" s="1"/>
  <c r="H52" i="19"/>
  <c r="I52" i="19" s="1"/>
  <c r="I51" i="19"/>
  <c r="H51" i="19"/>
  <c r="H50" i="19"/>
  <c r="I50" i="19" s="1"/>
  <c r="H49" i="19"/>
  <c r="I49" i="19" s="1"/>
  <c r="H48" i="19"/>
  <c r="I48" i="19" s="1"/>
  <c r="H52" i="20"/>
  <c r="I52" i="20" s="1"/>
  <c r="H51" i="20"/>
  <c r="I51" i="20" s="1"/>
  <c r="H50" i="20"/>
  <c r="I50" i="20" s="1"/>
  <c r="I49" i="20"/>
  <c r="H49" i="20"/>
  <c r="H48" i="20"/>
  <c r="I48" i="20" s="1"/>
  <c r="H52" i="21"/>
  <c r="I52" i="21" s="1"/>
  <c r="H51" i="21"/>
  <c r="I51" i="21" s="1"/>
  <c r="H50" i="21"/>
  <c r="I50" i="21" s="1"/>
  <c r="H49" i="21"/>
  <c r="I49" i="21" s="1"/>
  <c r="H48" i="21"/>
  <c r="I48" i="21" s="1"/>
  <c r="H52" i="22"/>
  <c r="I52" i="22" s="1"/>
  <c r="H51" i="22"/>
  <c r="I51" i="22" s="1"/>
  <c r="H50" i="22"/>
  <c r="I50" i="22" s="1"/>
  <c r="H49" i="22"/>
  <c r="I49" i="22" s="1"/>
  <c r="H48" i="22"/>
  <c r="I48" i="22" s="1"/>
  <c r="H52" i="23"/>
  <c r="I52" i="23" s="1"/>
  <c r="H51" i="23"/>
  <c r="I51" i="23" s="1"/>
  <c r="H50" i="23"/>
  <c r="I50" i="23" s="1"/>
  <c r="H49" i="23"/>
  <c r="I49" i="23" s="1"/>
  <c r="H48" i="23"/>
  <c r="I48" i="23" s="1"/>
  <c r="H52" i="24"/>
  <c r="I52" i="24" s="1"/>
  <c r="H51" i="24"/>
  <c r="I51" i="24" s="1"/>
  <c r="H50" i="24"/>
  <c r="I50" i="24" s="1"/>
  <c r="H49" i="24"/>
  <c r="I49" i="24" s="1"/>
  <c r="H48" i="24"/>
  <c r="I48" i="24" s="1"/>
  <c r="H52" i="25"/>
  <c r="I52" i="25" s="1"/>
  <c r="H51" i="25"/>
  <c r="I51" i="25" s="1"/>
  <c r="H50" i="25"/>
  <c r="I50" i="25" s="1"/>
  <c r="H49" i="25"/>
  <c r="I49" i="25" s="1"/>
  <c r="H48" i="25"/>
  <c r="I48" i="25" s="1"/>
  <c r="H52" i="26"/>
  <c r="I52" i="26" s="1"/>
  <c r="H51" i="26"/>
  <c r="I51" i="26" s="1"/>
  <c r="H50" i="26"/>
  <c r="I50" i="26" s="1"/>
  <c r="H49" i="26"/>
  <c r="I49" i="26" s="1"/>
  <c r="H48" i="26"/>
  <c r="I48" i="26" s="1"/>
  <c r="H52" i="27"/>
  <c r="I52" i="27" s="1"/>
  <c r="H51" i="27"/>
  <c r="I51" i="27" s="1"/>
  <c r="H50" i="27"/>
  <c r="I50" i="27" s="1"/>
  <c r="H49" i="27"/>
  <c r="I49" i="27" s="1"/>
  <c r="H48" i="27"/>
  <c r="I48" i="27" s="1"/>
  <c r="H52" i="28"/>
  <c r="I52" i="28" s="1"/>
  <c r="H51" i="28"/>
  <c r="I51" i="28" s="1"/>
  <c r="H50" i="28"/>
  <c r="I50" i="28" s="1"/>
  <c r="H49" i="28"/>
  <c r="I49" i="28" s="1"/>
  <c r="H48" i="28"/>
  <c r="I48" i="28" s="1"/>
  <c r="H52" i="29"/>
  <c r="I52" i="29" s="1"/>
  <c r="H51" i="29"/>
  <c r="I51" i="29" s="1"/>
  <c r="H50" i="29"/>
  <c r="I50" i="29" s="1"/>
  <c r="H49" i="29"/>
  <c r="I49" i="29" s="1"/>
  <c r="H48" i="29"/>
  <c r="I48" i="29" s="1"/>
  <c r="H52" i="30"/>
  <c r="I52" i="30" s="1"/>
  <c r="H51" i="30"/>
  <c r="I51" i="30" s="1"/>
  <c r="H50" i="30"/>
  <c r="I50" i="30" s="1"/>
  <c r="I49" i="30"/>
  <c r="H49" i="30"/>
  <c r="H48" i="30"/>
  <c r="I48" i="30" s="1"/>
  <c r="H52" i="31"/>
  <c r="I52" i="31" s="1"/>
  <c r="H51" i="31"/>
  <c r="I51" i="31" s="1"/>
  <c r="H50" i="31"/>
  <c r="I50" i="31" s="1"/>
  <c r="H49" i="31"/>
  <c r="I49" i="31" s="1"/>
  <c r="H48" i="31"/>
  <c r="I48" i="31" s="1"/>
  <c r="H52" i="32"/>
  <c r="I52" i="32" s="1"/>
  <c r="H51" i="32"/>
  <c r="I51" i="32" s="1"/>
  <c r="H50" i="32"/>
  <c r="I50" i="32" s="1"/>
  <c r="I49" i="32"/>
  <c r="H49" i="32"/>
  <c r="H48" i="32"/>
  <c r="I48" i="32" s="1"/>
  <c r="H52" i="33"/>
  <c r="I52" i="33" s="1"/>
  <c r="I51" i="33"/>
  <c r="H51" i="33"/>
  <c r="H50" i="33"/>
  <c r="I50" i="33" s="1"/>
  <c r="H49" i="33"/>
  <c r="I49" i="33" s="1"/>
  <c r="H48" i="33"/>
  <c r="I48" i="33" s="1"/>
  <c r="H52" i="34"/>
  <c r="I52" i="34" s="1"/>
  <c r="H51" i="34"/>
  <c r="I51" i="34" s="1"/>
  <c r="H50" i="34"/>
  <c r="I50" i="34" s="1"/>
  <c r="I49" i="34"/>
  <c r="H49" i="34"/>
  <c r="H48" i="34"/>
  <c r="I48" i="34" s="1"/>
  <c r="H52" i="35"/>
  <c r="I52" i="35" s="1"/>
  <c r="I51" i="35"/>
  <c r="H51" i="35"/>
  <c r="H50" i="35"/>
  <c r="I50" i="35" s="1"/>
  <c r="H49" i="35"/>
  <c r="I49" i="35" s="1"/>
  <c r="H48" i="35"/>
  <c r="I48" i="35" s="1"/>
  <c r="H52" i="36"/>
  <c r="I52" i="36" s="1"/>
  <c r="H51" i="36"/>
  <c r="I51" i="36" s="1"/>
  <c r="H50" i="36"/>
  <c r="I50" i="36" s="1"/>
  <c r="H49" i="36"/>
  <c r="I49" i="36" s="1"/>
  <c r="H48" i="36"/>
  <c r="I48" i="36" s="1"/>
  <c r="H52" i="37"/>
  <c r="I52" i="37" s="1"/>
  <c r="H51" i="37"/>
  <c r="I51" i="37" s="1"/>
  <c r="H50" i="37"/>
  <c r="I50" i="37" s="1"/>
  <c r="H49" i="37"/>
  <c r="I49" i="37" s="1"/>
  <c r="H48" i="37"/>
  <c r="I48" i="37" s="1"/>
  <c r="H52" i="38"/>
  <c r="I52" i="38" s="1"/>
  <c r="H51" i="38"/>
  <c r="I51" i="38" s="1"/>
  <c r="H50" i="38"/>
  <c r="I50" i="38" s="1"/>
  <c r="I49" i="38"/>
  <c r="H49" i="38"/>
  <c r="H48" i="38"/>
  <c r="I48" i="38" s="1"/>
  <c r="H52" i="14"/>
  <c r="I52" i="14" s="1"/>
  <c r="H51" i="14"/>
  <c r="I51" i="14" s="1"/>
  <c r="H50" i="14"/>
  <c r="I50" i="14" s="1"/>
  <c r="H49" i="14"/>
  <c r="I49" i="14" s="1"/>
  <c r="H48" i="14"/>
  <c r="I48" i="14" s="1"/>
  <c r="H52" i="9"/>
  <c r="I52" i="9" s="1"/>
  <c r="H51" i="9"/>
  <c r="I51" i="9" s="1"/>
  <c r="H50" i="9"/>
  <c r="I50" i="9" s="1"/>
  <c r="H49" i="9"/>
  <c r="I49" i="9" s="1"/>
  <c r="H48" i="9"/>
  <c r="I48" i="9" s="1"/>
  <c r="H52" i="10"/>
  <c r="I52" i="10" s="1"/>
  <c r="H51" i="10"/>
  <c r="I51" i="10" s="1"/>
  <c r="H50" i="10"/>
  <c r="I50" i="10" s="1"/>
  <c r="H49" i="10"/>
  <c r="I49" i="10" s="1"/>
  <c r="H48" i="10"/>
  <c r="I48" i="10" s="1"/>
  <c r="H52" i="11"/>
  <c r="I52" i="11" s="1"/>
  <c r="H51" i="11"/>
  <c r="I51" i="11" s="1"/>
  <c r="H50" i="11"/>
  <c r="I50" i="11" s="1"/>
  <c r="I49" i="11"/>
  <c r="H49" i="11"/>
  <c r="H48" i="11"/>
  <c r="I48" i="11" s="1"/>
  <c r="H52" i="12"/>
  <c r="I52" i="12" s="1"/>
  <c r="I51" i="12"/>
  <c r="H51" i="12"/>
  <c r="H50" i="12"/>
  <c r="I50" i="12" s="1"/>
  <c r="H49" i="12"/>
  <c r="I49" i="12" s="1"/>
  <c r="H48" i="12"/>
  <c r="I48" i="12" s="1"/>
  <c r="H52" i="13"/>
  <c r="I52" i="13" s="1"/>
  <c r="H51" i="13"/>
  <c r="I51" i="13" s="1"/>
  <c r="H50" i="13"/>
  <c r="I50" i="13" s="1"/>
  <c r="H49" i="13"/>
  <c r="I49" i="13" s="1"/>
  <c r="H48" i="13"/>
  <c r="I48" i="13" s="1"/>
  <c r="H52" i="44"/>
  <c r="I52" i="44" s="1"/>
  <c r="H51" i="44"/>
  <c r="I51" i="44" s="1"/>
  <c r="H50" i="44"/>
  <c r="I50" i="44" s="1"/>
  <c r="H49" i="44"/>
  <c r="I49" i="44" s="1"/>
  <c r="H48" i="44"/>
  <c r="I48" i="44" s="1"/>
  <c r="I54" i="44" l="1"/>
  <c r="D11" i="39" s="1"/>
  <c r="I54" i="15"/>
  <c r="D41" i="39" s="1"/>
  <c r="I54" i="16"/>
  <c r="D40" i="39" s="1"/>
  <c r="I54" i="17"/>
  <c r="D39" i="39" s="1"/>
  <c r="I54" i="18"/>
  <c r="D38" i="39" s="1"/>
  <c r="I54" i="19"/>
  <c r="D37" i="39" s="1"/>
  <c r="I54" i="20"/>
  <c r="D36" i="39" s="1"/>
  <c r="I54" i="21"/>
  <c r="D35" i="39" s="1"/>
  <c r="I54" i="22"/>
  <c r="D34" i="39" s="1"/>
  <c r="I54" i="23"/>
  <c r="D33" i="39" s="1"/>
  <c r="I54" i="24"/>
  <c r="D32" i="39" s="1"/>
  <c r="I54" i="25"/>
  <c r="D31" i="39" s="1"/>
  <c r="I54" i="26"/>
  <c r="D30" i="39" s="1"/>
  <c r="I54" i="27"/>
  <c r="D29" i="39" s="1"/>
  <c r="I54" i="28"/>
  <c r="D28" i="39" s="1"/>
  <c r="I54" i="29"/>
  <c r="D27" i="39" s="1"/>
  <c r="I54" i="30"/>
  <c r="D26" i="39" s="1"/>
  <c r="I54" i="31"/>
  <c r="D25" i="39" s="1"/>
  <c r="I54" i="32"/>
  <c r="D24" i="39" s="1"/>
  <c r="I54" i="33"/>
  <c r="I54" i="34"/>
  <c r="I54" i="35"/>
  <c r="D21" i="39" s="1"/>
  <c r="I54" i="36"/>
  <c r="D20" i="39" s="1"/>
  <c r="I54" i="37"/>
  <c r="D19" i="39" s="1"/>
  <c r="I54" i="38"/>
  <c r="D18" i="39" s="1"/>
  <c r="I54" i="14"/>
  <c r="D17" i="39" s="1"/>
  <c r="I54" i="9"/>
  <c r="D16" i="39" s="1"/>
  <c r="I54" i="10"/>
  <c r="D15" i="39" s="1"/>
  <c r="I54" i="11"/>
  <c r="D14" i="39" s="1"/>
  <c r="I54" i="12"/>
  <c r="D13" i="39" s="1"/>
  <c r="I54" i="13"/>
  <c r="D12" i="39" s="1"/>
  <c r="D23" i="39" l="1"/>
  <c r="D22" i="39"/>
  <c r="D42" i="39"/>
  <c r="F14" i="43" s="1"/>
  <c r="E110" i="15"/>
  <c r="F109" i="15"/>
  <c r="E108" i="15"/>
  <c r="F107" i="15"/>
  <c r="E106" i="15"/>
  <c r="F105" i="15"/>
  <c r="E110" i="16"/>
  <c r="F109" i="16"/>
  <c r="E108" i="16"/>
  <c r="F107" i="16"/>
  <c r="E106" i="16"/>
  <c r="F105" i="16"/>
  <c r="E110" i="17"/>
  <c r="F109" i="17"/>
  <c r="E108" i="17"/>
  <c r="F107" i="17"/>
  <c r="E106" i="17"/>
  <c r="F105" i="17"/>
  <c r="E110" i="18"/>
  <c r="F109" i="18"/>
  <c r="E108" i="18"/>
  <c r="F107" i="18"/>
  <c r="E106" i="18"/>
  <c r="F105" i="18"/>
  <c r="E110" i="19"/>
  <c r="F109" i="19"/>
  <c r="E108" i="19"/>
  <c r="F107" i="19"/>
  <c r="E106" i="19"/>
  <c r="F105" i="19"/>
  <c r="E110" i="20"/>
  <c r="F109" i="20"/>
  <c r="E108" i="20"/>
  <c r="F107" i="20"/>
  <c r="E106" i="20"/>
  <c r="F105" i="20"/>
  <c r="E110" i="21"/>
  <c r="F109" i="21"/>
  <c r="E108" i="21"/>
  <c r="F107" i="21"/>
  <c r="E106" i="21"/>
  <c r="F105" i="21"/>
  <c r="E110" i="22"/>
  <c r="F109" i="22"/>
  <c r="E108" i="22"/>
  <c r="F107" i="22"/>
  <c r="E106" i="22"/>
  <c r="F105" i="22"/>
  <c r="E110" i="23"/>
  <c r="F109" i="23"/>
  <c r="E108" i="23"/>
  <c r="F107" i="23"/>
  <c r="E106" i="23"/>
  <c r="F105" i="23"/>
  <c r="E110" i="24"/>
  <c r="F109" i="24"/>
  <c r="E108" i="24"/>
  <c r="F107" i="24"/>
  <c r="E106" i="24"/>
  <c r="F105" i="24"/>
  <c r="E110" i="25"/>
  <c r="F109" i="25"/>
  <c r="E108" i="25"/>
  <c r="F107" i="25"/>
  <c r="E106" i="25"/>
  <c r="F105" i="25"/>
  <c r="E110" i="26"/>
  <c r="F109" i="26"/>
  <c r="E108" i="26"/>
  <c r="F107" i="26"/>
  <c r="E106" i="26"/>
  <c r="F105" i="26"/>
  <c r="E110" i="27"/>
  <c r="F109" i="27"/>
  <c r="E108" i="27"/>
  <c r="F107" i="27"/>
  <c r="E106" i="27"/>
  <c r="F105" i="27"/>
  <c r="E110" i="28"/>
  <c r="F109" i="28"/>
  <c r="E108" i="28"/>
  <c r="F107" i="28"/>
  <c r="E106" i="28"/>
  <c r="F105" i="28"/>
  <c r="E110" i="29"/>
  <c r="F109" i="29"/>
  <c r="E108" i="29"/>
  <c r="F107" i="29"/>
  <c r="E106" i="29"/>
  <c r="F105" i="29"/>
  <c r="E110" i="30"/>
  <c r="F109" i="30"/>
  <c r="E108" i="30"/>
  <c r="F107" i="30"/>
  <c r="E106" i="30"/>
  <c r="F105" i="30"/>
  <c r="E110" i="31"/>
  <c r="F109" i="31"/>
  <c r="E108" i="31"/>
  <c r="F107" i="31"/>
  <c r="E106" i="31"/>
  <c r="F105" i="31"/>
  <c r="E110" i="32"/>
  <c r="F109" i="32"/>
  <c r="E108" i="32"/>
  <c r="F107" i="32"/>
  <c r="E106" i="32"/>
  <c r="F105" i="32"/>
  <c r="E110" i="33"/>
  <c r="F109" i="33"/>
  <c r="E108" i="33"/>
  <c r="F107" i="33"/>
  <c r="E106" i="33"/>
  <c r="F105" i="33"/>
  <c r="E110" i="34"/>
  <c r="F109" i="34"/>
  <c r="E108" i="34"/>
  <c r="F107" i="34"/>
  <c r="E106" i="34"/>
  <c r="F105" i="34"/>
  <c r="E110" i="35"/>
  <c r="F109" i="35"/>
  <c r="E108" i="35"/>
  <c r="F107" i="35"/>
  <c r="E106" i="35"/>
  <c r="F105" i="35"/>
  <c r="E110" i="36"/>
  <c r="F109" i="36"/>
  <c r="E108" i="36"/>
  <c r="F107" i="36"/>
  <c r="E106" i="36"/>
  <c r="F105" i="36"/>
  <c r="E110" i="37"/>
  <c r="F109" i="37"/>
  <c r="E108" i="37"/>
  <c r="F107" i="37"/>
  <c r="E106" i="37"/>
  <c r="F105" i="37"/>
  <c r="E110" i="38"/>
  <c r="F109" i="38"/>
  <c r="E108" i="38"/>
  <c r="F107" i="38"/>
  <c r="E106" i="38"/>
  <c r="F105" i="38"/>
  <c r="E110" i="14"/>
  <c r="F109" i="14"/>
  <c r="E108" i="14"/>
  <c r="F107" i="14"/>
  <c r="E106" i="14"/>
  <c r="F105" i="14"/>
  <c r="E110" i="9"/>
  <c r="F109" i="9"/>
  <c r="E108" i="9"/>
  <c r="F107" i="9"/>
  <c r="E106" i="9"/>
  <c r="F105" i="9"/>
  <c r="E110" i="10"/>
  <c r="F109" i="10"/>
  <c r="E108" i="10"/>
  <c r="F107" i="10"/>
  <c r="E106" i="10"/>
  <c r="F105" i="10"/>
  <c r="E110" i="11"/>
  <c r="F109" i="11"/>
  <c r="E108" i="11"/>
  <c r="F107" i="11"/>
  <c r="E106" i="11"/>
  <c r="F105" i="11"/>
  <c r="E108" i="12"/>
  <c r="E110" i="12"/>
  <c r="F109" i="12"/>
  <c r="F107" i="12"/>
  <c r="E106" i="12"/>
  <c r="F105" i="12"/>
  <c r="F109" i="13"/>
  <c r="E110" i="13"/>
  <c r="E108" i="13"/>
  <c r="E106" i="13"/>
  <c r="F107" i="13"/>
  <c r="F105" i="13"/>
  <c r="D58" i="36"/>
  <c r="F109" i="44" l="1"/>
  <c r="F107" i="44"/>
  <c r="F105" i="44"/>
  <c r="E110" i="44"/>
  <c r="E108" i="44"/>
  <c r="E106" i="44"/>
  <c r="D72" i="44"/>
  <c r="D71" i="44"/>
  <c r="D70" i="44"/>
  <c r="D69" i="44"/>
  <c r="D68" i="44"/>
  <c r="H110" i="15" l="1"/>
  <c r="C110" i="15"/>
  <c r="H109" i="15"/>
  <c r="C109" i="15"/>
  <c r="H108" i="15"/>
  <c r="C108" i="15"/>
  <c r="H107" i="15"/>
  <c r="C107" i="15"/>
  <c r="H106" i="15"/>
  <c r="C106" i="15"/>
  <c r="H105" i="15"/>
  <c r="C105" i="15"/>
  <c r="G101" i="15"/>
  <c r="E92" i="15"/>
  <c r="F92" i="15" s="1"/>
  <c r="C92" i="15"/>
  <c r="E91" i="15"/>
  <c r="F91" i="15" s="1"/>
  <c r="C91" i="15"/>
  <c r="E90" i="15"/>
  <c r="F90" i="15" s="1"/>
  <c r="C90" i="15"/>
  <c r="E89" i="15"/>
  <c r="F89" i="15" s="1"/>
  <c r="C89" i="15"/>
  <c r="E88" i="15"/>
  <c r="F88" i="15" s="1"/>
  <c r="C88" i="15"/>
  <c r="E82" i="15"/>
  <c r="F82" i="15" s="1"/>
  <c r="C82" i="15"/>
  <c r="E81" i="15"/>
  <c r="F81" i="15" s="1"/>
  <c r="C81" i="15"/>
  <c r="E80" i="15"/>
  <c r="F80" i="15" s="1"/>
  <c r="C80" i="15"/>
  <c r="E79" i="15"/>
  <c r="F79" i="15" s="1"/>
  <c r="C79" i="15"/>
  <c r="E78" i="15"/>
  <c r="F78" i="15" s="1"/>
  <c r="C78" i="15"/>
  <c r="F72" i="15"/>
  <c r="G72" i="15" s="1"/>
  <c r="D72" i="15"/>
  <c r="F71" i="15"/>
  <c r="G71" i="15" s="1"/>
  <c r="D71" i="15"/>
  <c r="F70" i="15"/>
  <c r="G70" i="15" s="1"/>
  <c r="D70" i="15"/>
  <c r="F69" i="15"/>
  <c r="G69" i="15" s="1"/>
  <c r="D69" i="15"/>
  <c r="F68" i="15"/>
  <c r="G68" i="15" s="1"/>
  <c r="D68" i="15"/>
  <c r="F62" i="15"/>
  <c r="G62" i="15" s="1"/>
  <c r="D62" i="15"/>
  <c r="F61" i="15"/>
  <c r="G61" i="15" s="1"/>
  <c r="D61" i="15"/>
  <c r="F60" i="15"/>
  <c r="G60" i="15" s="1"/>
  <c r="D60" i="15"/>
  <c r="F59" i="15"/>
  <c r="G59" i="15" s="1"/>
  <c r="D59" i="15"/>
  <c r="F58" i="15"/>
  <c r="G58" i="15" s="1"/>
  <c r="D58" i="15"/>
  <c r="H110" i="16"/>
  <c r="C110" i="16"/>
  <c r="H109" i="16"/>
  <c r="C109" i="16"/>
  <c r="H108" i="16"/>
  <c r="C108" i="16"/>
  <c r="H107" i="16"/>
  <c r="C107" i="16"/>
  <c r="H106" i="16"/>
  <c r="C106" i="16"/>
  <c r="H105" i="16"/>
  <c r="C105" i="16"/>
  <c r="G101" i="16"/>
  <c r="E92" i="16"/>
  <c r="F92" i="16" s="1"/>
  <c r="C92" i="16"/>
  <c r="E91" i="16"/>
  <c r="F91" i="16" s="1"/>
  <c r="C91" i="16"/>
  <c r="E90" i="16"/>
  <c r="F90" i="16" s="1"/>
  <c r="C90" i="16"/>
  <c r="E89" i="16"/>
  <c r="F89" i="16" s="1"/>
  <c r="C89" i="16"/>
  <c r="E88" i="16"/>
  <c r="F88" i="16" s="1"/>
  <c r="C88" i="16"/>
  <c r="E82" i="16"/>
  <c r="F82" i="16" s="1"/>
  <c r="C82" i="16"/>
  <c r="E81" i="16"/>
  <c r="F81" i="16" s="1"/>
  <c r="C81" i="16"/>
  <c r="E80" i="16"/>
  <c r="F80" i="16" s="1"/>
  <c r="C80" i="16"/>
  <c r="E79" i="16"/>
  <c r="F79" i="16" s="1"/>
  <c r="C79" i="16"/>
  <c r="E78" i="16"/>
  <c r="F78" i="16" s="1"/>
  <c r="C78" i="16"/>
  <c r="F72" i="16"/>
  <c r="G72" i="16" s="1"/>
  <c r="D72" i="16"/>
  <c r="F71" i="16"/>
  <c r="G71" i="16" s="1"/>
  <c r="D71" i="16"/>
  <c r="F70" i="16"/>
  <c r="G70" i="16" s="1"/>
  <c r="D70" i="16"/>
  <c r="F69" i="16"/>
  <c r="G69" i="16" s="1"/>
  <c r="D69" i="16"/>
  <c r="F68" i="16"/>
  <c r="G68" i="16" s="1"/>
  <c r="D68" i="16"/>
  <c r="F62" i="16"/>
  <c r="G62" i="16" s="1"/>
  <c r="D62" i="16"/>
  <c r="F61" i="16"/>
  <c r="G61" i="16" s="1"/>
  <c r="D61" i="16"/>
  <c r="F60" i="16"/>
  <c r="G60" i="16" s="1"/>
  <c r="D60" i="16"/>
  <c r="F59" i="16"/>
  <c r="G59" i="16" s="1"/>
  <c r="D59" i="16"/>
  <c r="F58" i="16"/>
  <c r="G58" i="16" s="1"/>
  <c r="D58" i="16"/>
  <c r="H110" i="17"/>
  <c r="C110" i="17"/>
  <c r="H109" i="17"/>
  <c r="C109" i="17"/>
  <c r="H108" i="17"/>
  <c r="C108" i="17"/>
  <c r="H107" i="17"/>
  <c r="C107" i="17"/>
  <c r="H106" i="17"/>
  <c r="C106" i="17"/>
  <c r="H105" i="17"/>
  <c r="C105" i="17"/>
  <c r="G101" i="17"/>
  <c r="E92" i="17"/>
  <c r="F92" i="17" s="1"/>
  <c r="C92" i="17"/>
  <c r="E91" i="17"/>
  <c r="F91" i="17" s="1"/>
  <c r="C91" i="17"/>
  <c r="E90" i="17"/>
  <c r="F90" i="17" s="1"/>
  <c r="C90" i="17"/>
  <c r="E89" i="17"/>
  <c r="F89" i="17" s="1"/>
  <c r="C89" i="17"/>
  <c r="E88" i="17"/>
  <c r="F88" i="17" s="1"/>
  <c r="C88" i="17"/>
  <c r="E82" i="17"/>
  <c r="F82" i="17" s="1"/>
  <c r="C82" i="17"/>
  <c r="E81" i="17"/>
  <c r="F81" i="17" s="1"/>
  <c r="C81" i="17"/>
  <c r="E80" i="17"/>
  <c r="F80" i="17" s="1"/>
  <c r="C80" i="17"/>
  <c r="E79" i="17"/>
  <c r="F79" i="17" s="1"/>
  <c r="C79" i="17"/>
  <c r="E78" i="17"/>
  <c r="F78" i="17" s="1"/>
  <c r="C78" i="17"/>
  <c r="F72" i="17"/>
  <c r="G72" i="17" s="1"/>
  <c r="D72" i="17"/>
  <c r="F71" i="17"/>
  <c r="G71" i="17" s="1"/>
  <c r="D71" i="17"/>
  <c r="F70" i="17"/>
  <c r="G70" i="17" s="1"/>
  <c r="D70" i="17"/>
  <c r="F69" i="17"/>
  <c r="G69" i="17" s="1"/>
  <c r="D69" i="17"/>
  <c r="F68" i="17"/>
  <c r="G68" i="17" s="1"/>
  <c r="D68" i="17"/>
  <c r="F62" i="17"/>
  <c r="G62" i="17" s="1"/>
  <c r="D62" i="17"/>
  <c r="F61" i="17"/>
  <c r="G61" i="17" s="1"/>
  <c r="D61" i="17"/>
  <c r="F60" i="17"/>
  <c r="G60" i="17" s="1"/>
  <c r="D60" i="17"/>
  <c r="F59" i="17"/>
  <c r="G59" i="17" s="1"/>
  <c r="D59" i="17"/>
  <c r="F58" i="17"/>
  <c r="G58" i="17" s="1"/>
  <c r="D58" i="17"/>
  <c r="H110" i="18"/>
  <c r="C110" i="18"/>
  <c r="H109" i="18"/>
  <c r="C109" i="18"/>
  <c r="H108" i="18"/>
  <c r="C108" i="18"/>
  <c r="H107" i="18"/>
  <c r="C107" i="18"/>
  <c r="H106" i="18"/>
  <c r="C106" i="18"/>
  <c r="H105" i="18"/>
  <c r="C105" i="18"/>
  <c r="G101" i="18"/>
  <c r="E92" i="18"/>
  <c r="F92" i="18" s="1"/>
  <c r="C92" i="18"/>
  <c r="E91" i="18"/>
  <c r="F91" i="18" s="1"/>
  <c r="C91" i="18"/>
  <c r="E90" i="18"/>
  <c r="F90" i="18" s="1"/>
  <c r="C90" i="18"/>
  <c r="E89" i="18"/>
  <c r="F89" i="18" s="1"/>
  <c r="C89" i="18"/>
  <c r="E88" i="18"/>
  <c r="F88" i="18" s="1"/>
  <c r="C88" i="18"/>
  <c r="E82" i="18"/>
  <c r="F82" i="18" s="1"/>
  <c r="C82" i="18"/>
  <c r="E81" i="18"/>
  <c r="F81" i="18" s="1"/>
  <c r="C81" i="18"/>
  <c r="E80" i="18"/>
  <c r="F80" i="18" s="1"/>
  <c r="C80" i="18"/>
  <c r="E79" i="18"/>
  <c r="F79" i="18" s="1"/>
  <c r="C79" i="18"/>
  <c r="E78" i="18"/>
  <c r="F78" i="18" s="1"/>
  <c r="C78" i="18"/>
  <c r="F72" i="18"/>
  <c r="G72" i="18" s="1"/>
  <c r="D72" i="18"/>
  <c r="F71" i="18"/>
  <c r="G71" i="18" s="1"/>
  <c r="D71" i="18"/>
  <c r="F70" i="18"/>
  <c r="G70" i="18" s="1"/>
  <c r="D70" i="18"/>
  <c r="F69" i="18"/>
  <c r="G69" i="18" s="1"/>
  <c r="D69" i="18"/>
  <c r="F68" i="18"/>
  <c r="G68" i="18" s="1"/>
  <c r="D68" i="18"/>
  <c r="F62" i="18"/>
  <c r="G62" i="18" s="1"/>
  <c r="D62" i="18"/>
  <c r="F61" i="18"/>
  <c r="G61" i="18" s="1"/>
  <c r="D61" i="18"/>
  <c r="F60" i="18"/>
  <c r="G60" i="18" s="1"/>
  <c r="D60" i="18"/>
  <c r="F59" i="18"/>
  <c r="G59" i="18" s="1"/>
  <c r="D59" i="18"/>
  <c r="F58" i="18"/>
  <c r="G58" i="18" s="1"/>
  <c r="D58" i="18"/>
  <c r="H110" i="19"/>
  <c r="C110" i="19"/>
  <c r="H109" i="19"/>
  <c r="C109" i="19"/>
  <c r="H108" i="19"/>
  <c r="C108" i="19"/>
  <c r="H107" i="19"/>
  <c r="C107" i="19"/>
  <c r="H106" i="19"/>
  <c r="C106" i="19"/>
  <c r="H105" i="19"/>
  <c r="C105" i="19"/>
  <c r="G101" i="19"/>
  <c r="E92" i="19"/>
  <c r="F92" i="19" s="1"/>
  <c r="C92" i="19"/>
  <c r="E91" i="19"/>
  <c r="F91" i="19" s="1"/>
  <c r="C91" i="19"/>
  <c r="E90" i="19"/>
  <c r="F90" i="19" s="1"/>
  <c r="C90" i="19"/>
  <c r="E89" i="19"/>
  <c r="F89" i="19" s="1"/>
  <c r="C89" i="19"/>
  <c r="E88" i="19"/>
  <c r="F88" i="19" s="1"/>
  <c r="C88" i="19"/>
  <c r="E82" i="19"/>
  <c r="F82" i="19" s="1"/>
  <c r="C82" i="19"/>
  <c r="E81" i="19"/>
  <c r="F81" i="19" s="1"/>
  <c r="C81" i="19"/>
  <c r="E80" i="19"/>
  <c r="F80" i="19" s="1"/>
  <c r="C80" i="19"/>
  <c r="E79" i="19"/>
  <c r="F79" i="19" s="1"/>
  <c r="C79" i="19"/>
  <c r="E78" i="19"/>
  <c r="F78" i="19" s="1"/>
  <c r="C78" i="19"/>
  <c r="F72" i="19"/>
  <c r="G72" i="19" s="1"/>
  <c r="D72" i="19"/>
  <c r="F71" i="19"/>
  <c r="G71" i="19" s="1"/>
  <c r="D71" i="19"/>
  <c r="F70" i="19"/>
  <c r="G70" i="19" s="1"/>
  <c r="D70" i="19"/>
  <c r="F69" i="19"/>
  <c r="G69" i="19" s="1"/>
  <c r="D69" i="19"/>
  <c r="F68" i="19"/>
  <c r="G68" i="19" s="1"/>
  <c r="D68" i="19"/>
  <c r="F62" i="19"/>
  <c r="G62" i="19" s="1"/>
  <c r="D62" i="19"/>
  <c r="F61" i="19"/>
  <c r="G61" i="19" s="1"/>
  <c r="D61" i="19"/>
  <c r="F60" i="19"/>
  <c r="G60" i="19" s="1"/>
  <c r="D60" i="19"/>
  <c r="F59" i="19"/>
  <c r="G59" i="19" s="1"/>
  <c r="D59" i="19"/>
  <c r="F58" i="19"/>
  <c r="G58" i="19" s="1"/>
  <c r="D58" i="19"/>
  <c r="H110" i="20"/>
  <c r="C110" i="20"/>
  <c r="H109" i="20"/>
  <c r="C109" i="20"/>
  <c r="H108" i="20"/>
  <c r="C108" i="20"/>
  <c r="H107" i="20"/>
  <c r="C107" i="20"/>
  <c r="H106" i="20"/>
  <c r="C106" i="20"/>
  <c r="H105" i="20"/>
  <c r="C105" i="20"/>
  <c r="G101" i="20"/>
  <c r="E92" i="20"/>
  <c r="F92" i="20" s="1"/>
  <c r="C92" i="20"/>
  <c r="E91" i="20"/>
  <c r="F91" i="20" s="1"/>
  <c r="C91" i="20"/>
  <c r="E90" i="20"/>
  <c r="F90" i="20" s="1"/>
  <c r="C90" i="20"/>
  <c r="E89" i="20"/>
  <c r="F89" i="20" s="1"/>
  <c r="C89" i="20"/>
  <c r="E88" i="20"/>
  <c r="F88" i="20" s="1"/>
  <c r="C88" i="20"/>
  <c r="E82" i="20"/>
  <c r="F82" i="20" s="1"/>
  <c r="C82" i="20"/>
  <c r="E81" i="20"/>
  <c r="F81" i="20" s="1"/>
  <c r="C81" i="20"/>
  <c r="E80" i="20"/>
  <c r="F80" i="20" s="1"/>
  <c r="C80" i="20"/>
  <c r="E79" i="20"/>
  <c r="F79" i="20" s="1"/>
  <c r="C79" i="20"/>
  <c r="E78" i="20"/>
  <c r="F78" i="20" s="1"/>
  <c r="C78" i="20"/>
  <c r="F72" i="20"/>
  <c r="G72" i="20" s="1"/>
  <c r="D72" i="20"/>
  <c r="F71" i="20"/>
  <c r="G71" i="20" s="1"/>
  <c r="D71" i="20"/>
  <c r="F70" i="20"/>
  <c r="G70" i="20" s="1"/>
  <c r="D70" i="20"/>
  <c r="F69" i="20"/>
  <c r="G69" i="20" s="1"/>
  <c r="D69" i="20"/>
  <c r="F68" i="20"/>
  <c r="G68" i="20" s="1"/>
  <c r="D68" i="20"/>
  <c r="F62" i="20"/>
  <c r="G62" i="20" s="1"/>
  <c r="D62" i="20"/>
  <c r="F61" i="20"/>
  <c r="G61" i="20" s="1"/>
  <c r="D61" i="20"/>
  <c r="F60" i="20"/>
  <c r="G60" i="20" s="1"/>
  <c r="D60" i="20"/>
  <c r="F59" i="20"/>
  <c r="G59" i="20" s="1"/>
  <c r="D59" i="20"/>
  <c r="F58" i="20"/>
  <c r="G58" i="20" s="1"/>
  <c r="D58" i="20"/>
  <c r="H110" i="21"/>
  <c r="C110" i="21"/>
  <c r="H109" i="21"/>
  <c r="C109" i="21"/>
  <c r="H108" i="21"/>
  <c r="C108" i="21"/>
  <c r="H107" i="21"/>
  <c r="C107" i="21"/>
  <c r="H106" i="21"/>
  <c r="C106" i="21"/>
  <c r="H105" i="21"/>
  <c r="C105" i="21"/>
  <c r="G101" i="21"/>
  <c r="E92" i="21"/>
  <c r="F92" i="21" s="1"/>
  <c r="C92" i="21"/>
  <c r="E91" i="21"/>
  <c r="F91" i="21" s="1"/>
  <c r="C91" i="21"/>
  <c r="E90" i="21"/>
  <c r="F90" i="21" s="1"/>
  <c r="C90" i="21"/>
  <c r="E89" i="21"/>
  <c r="F89" i="21" s="1"/>
  <c r="C89" i="21"/>
  <c r="E88" i="21"/>
  <c r="F88" i="21" s="1"/>
  <c r="C88" i="21"/>
  <c r="E82" i="21"/>
  <c r="F82" i="21" s="1"/>
  <c r="C82" i="21"/>
  <c r="E81" i="21"/>
  <c r="F81" i="21" s="1"/>
  <c r="C81" i="21"/>
  <c r="E80" i="21"/>
  <c r="F80" i="21" s="1"/>
  <c r="C80" i="21"/>
  <c r="E79" i="21"/>
  <c r="F79" i="21" s="1"/>
  <c r="C79" i="21"/>
  <c r="E78" i="21"/>
  <c r="F78" i="21" s="1"/>
  <c r="C78" i="21"/>
  <c r="F72" i="21"/>
  <c r="G72" i="21" s="1"/>
  <c r="D72" i="21"/>
  <c r="F71" i="21"/>
  <c r="G71" i="21" s="1"/>
  <c r="D71" i="21"/>
  <c r="F70" i="21"/>
  <c r="G70" i="21" s="1"/>
  <c r="D70" i="21"/>
  <c r="F69" i="21"/>
  <c r="G69" i="21" s="1"/>
  <c r="D69" i="21"/>
  <c r="F68" i="21"/>
  <c r="G68" i="21" s="1"/>
  <c r="D68" i="21"/>
  <c r="F62" i="21"/>
  <c r="G62" i="21" s="1"/>
  <c r="D62" i="21"/>
  <c r="F61" i="21"/>
  <c r="G61" i="21" s="1"/>
  <c r="D61" i="21"/>
  <c r="F60" i="21"/>
  <c r="G60" i="21" s="1"/>
  <c r="D60" i="21"/>
  <c r="F59" i="21"/>
  <c r="G59" i="21" s="1"/>
  <c r="D59" i="21"/>
  <c r="F58" i="21"/>
  <c r="G58" i="21" s="1"/>
  <c r="D58" i="21"/>
  <c r="H110" i="22"/>
  <c r="C110" i="22"/>
  <c r="H109" i="22"/>
  <c r="C109" i="22"/>
  <c r="H108" i="22"/>
  <c r="C108" i="22"/>
  <c r="H107" i="22"/>
  <c r="C107" i="22"/>
  <c r="H106" i="22"/>
  <c r="C106" i="22"/>
  <c r="H105" i="22"/>
  <c r="C105" i="22"/>
  <c r="G101" i="22"/>
  <c r="E92" i="22"/>
  <c r="F92" i="22" s="1"/>
  <c r="C92" i="22"/>
  <c r="E91" i="22"/>
  <c r="F91" i="22" s="1"/>
  <c r="C91" i="22"/>
  <c r="E90" i="22"/>
  <c r="F90" i="22" s="1"/>
  <c r="C90" i="22"/>
  <c r="E89" i="22"/>
  <c r="F89" i="22" s="1"/>
  <c r="C89" i="22"/>
  <c r="E88" i="22"/>
  <c r="F88" i="22" s="1"/>
  <c r="C88" i="22"/>
  <c r="E82" i="22"/>
  <c r="F82" i="22" s="1"/>
  <c r="C82" i="22"/>
  <c r="E81" i="22"/>
  <c r="F81" i="22" s="1"/>
  <c r="C81" i="22"/>
  <c r="E80" i="22"/>
  <c r="F80" i="22" s="1"/>
  <c r="C80" i="22"/>
  <c r="E79" i="22"/>
  <c r="F79" i="22" s="1"/>
  <c r="C79" i="22"/>
  <c r="E78" i="22"/>
  <c r="F78" i="22" s="1"/>
  <c r="C78" i="22"/>
  <c r="F72" i="22"/>
  <c r="G72" i="22" s="1"/>
  <c r="D72" i="22"/>
  <c r="F71" i="22"/>
  <c r="G71" i="22" s="1"/>
  <c r="D71" i="22"/>
  <c r="F70" i="22"/>
  <c r="G70" i="22" s="1"/>
  <c r="D70" i="22"/>
  <c r="F69" i="22"/>
  <c r="G69" i="22" s="1"/>
  <c r="D69" i="22"/>
  <c r="F68" i="22"/>
  <c r="G68" i="22" s="1"/>
  <c r="D68" i="22"/>
  <c r="F62" i="22"/>
  <c r="G62" i="22" s="1"/>
  <c r="D62" i="22"/>
  <c r="F61" i="22"/>
  <c r="G61" i="22" s="1"/>
  <c r="D61" i="22"/>
  <c r="F60" i="22"/>
  <c r="G60" i="22" s="1"/>
  <c r="D60" i="22"/>
  <c r="F59" i="22"/>
  <c r="G59" i="22" s="1"/>
  <c r="D59" i="22"/>
  <c r="F58" i="22"/>
  <c r="G58" i="22" s="1"/>
  <c r="D58" i="22"/>
  <c r="H110" i="23"/>
  <c r="C110" i="23"/>
  <c r="H109" i="23"/>
  <c r="C109" i="23"/>
  <c r="H108" i="23"/>
  <c r="C108" i="23"/>
  <c r="H107" i="23"/>
  <c r="C107" i="23"/>
  <c r="H106" i="23"/>
  <c r="C106" i="23"/>
  <c r="H105" i="23"/>
  <c r="C105" i="23"/>
  <c r="G101" i="23"/>
  <c r="E92" i="23"/>
  <c r="F92" i="23" s="1"/>
  <c r="C92" i="23"/>
  <c r="E91" i="23"/>
  <c r="F91" i="23" s="1"/>
  <c r="C91" i="23"/>
  <c r="E90" i="23"/>
  <c r="F90" i="23" s="1"/>
  <c r="C90" i="23"/>
  <c r="E89" i="23"/>
  <c r="F89" i="23" s="1"/>
  <c r="C89" i="23"/>
  <c r="E88" i="23"/>
  <c r="F88" i="23" s="1"/>
  <c r="C88" i="23"/>
  <c r="E82" i="23"/>
  <c r="F82" i="23" s="1"/>
  <c r="C82" i="23"/>
  <c r="E81" i="23"/>
  <c r="F81" i="23" s="1"/>
  <c r="C81" i="23"/>
  <c r="E80" i="23"/>
  <c r="F80" i="23" s="1"/>
  <c r="C80" i="23"/>
  <c r="E79" i="23"/>
  <c r="F79" i="23" s="1"/>
  <c r="C79" i="23"/>
  <c r="E78" i="23"/>
  <c r="F78" i="23" s="1"/>
  <c r="C78" i="23"/>
  <c r="F72" i="23"/>
  <c r="G72" i="23" s="1"/>
  <c r="D72" i="23"/>
  <c r="F71" i="23"/>
  <c r="G71" i="23" s="1"/>
  <c r="D71" i="23"/>
  <c r="F70" i="23"/>
  <c r="G70" i="23" s="1"/>
  <c r="D70" i="23"/>
  <c r="F69" i="23"/>
  <c r="G69" i="23" s="1"/>
  <c r="D69" i="23"/>
  <c r="F68" i="23"/>
  <c r="G68" i="23" s="1"/>
  <c r="D68" i="23"/>
  <c r="F62" i="23"/>
  <c r="G62" i="23" s="1"/>
  <c r="D62" i="23"/>
  <c r="F61" i="23"/>
  <c r="G61" i="23" s="1"/>
  <c r="D61" i="23"/>
  <c r="F60" i="23"/>
  <c r="G60" i="23" s="1"/>
  <c r="D60" i="23"/>
  <c r="F59" i="23"/>
  <c r="G59" i="23" s="1"/>
  <c r="D59" i="23"/>
  <c r="F58" i="23"/>
  <c r="G58" i="23" s="1"/>
  <c r="D58" i="23"/>
  <c r="H110" i="24"/>
  <c r="C110" i="24"/>
  <c r="H109" i="24"/>
  <c r="C109" i="24"/>
  <c r="H108" i="24"/>
  <c r="C108" i="24"/>
  <c r="H107" i="24"/>
  <c r="C107" i="24"/>
  <c r="H106" i="24"/>
  <c r="C106" i="24"/>
  <c r="H105" i="24"/>
  <c r="C105" i="24"/>
  <c r="G101" i="24"/>
  <c r="E92" i="24"/>
  <c r="F92" i="24" s="1"/>
  <c r="C92" i="24"/>
  <c r="E91" i="24"/>
  <c r="F91" i="24" s="1"/>
  <c r="C91" i="24"/>
  <c r="E90" i="24"/>
  <c r="F90" i="24" s="1"/>
  <c r="C90" i="24"/>
  <c r="E89" i="24"/>
  <c r="F89" i="24" s="1"/>
  <c r="C89" i="24"/>
  <c r="E88" i="24"/>
  <c r="F88" i="24" s="1"/>
  <c r="C88" i="24"/>
  <c r="E82" i="24"/>
  <c r="F82" i="24" s="1"/>
  <c r="C82" i="24"/>
  <c r="E81" i="24"/>
  <c r="F81" i="24" s="1"/>
  <c r="C81" i="24"/>
  <c r="E80" i="24"/>
  <c r="F80" i="24" s="1"/>
  <c r="C80" i="24"/>
  <c r="E79" i="24"/>
  <c r="F79" i="24" s="1"/>
  <c r="C79" i="24"/>
  <c r="E78" i="24"/>
  <c r="F78" i="24" s="1"/>
  <c r="C78" i="24"/>
  <c r="F72" i="24"/>
  <c r="G72" i="24" s="1"/>
  <c r="D72" i="24"/>
  <c r="F71" i="24"/>
  <c r="G71" i="24" s="1"/>
  <c r="D71" i="24"/>
  <c r="F70" i="24"/>
  <c r="G70" i="24" s="1"/>
  <c r="D70" i="24"/>
  <c r="F69" i="24"/>
  <c r="G69" i="24" s="1"/>
  <c r="D69" i="24"/>
  <c r="F68" i="24"/>
  <c r="G68" i="24" s="1"/>
  <c r="D68" i="24"/>
  <c r="F62" i="24"/>
  <c r="G62" i="24" s="1"/>
  <c r="D62" i="24"/>
  <c r="F61" i="24"/>
  <c r="G61" i="24" s="1"/>
  <c r="D61" i="24"/>
  <c r="F60" i="24"/>
  <c r="G60" i="24" s="1"/>
  <c r="D60" i="24"/>
  <c r="F59" i="24"/>
  <c r="G59" i="24" s="1"/>
  <c r="D59" i="24"/>
  <c r="F58" i="24"/>
  <c r="G58" i="24" s="1"/>
  <c r="D58" i="24"/>
  <c r="H110" i="25"/>
  <c r="C110" i="25"/>
  <c r="H109" i="25"/>
  <c r="C109" i="25"/>
  <c r="H108" i="25"/>
  <c r="C108" i="25"/>
  <c r="H107" i="25"/>
  <c r="C107" i="25"/>
  <c r="H106" i="25"/>
  <c r="C106" i="25"/>
  <c r="H105" i="25"/>
  <c r="C105" i="25"/>
  <c r="G101" i="25"/>
  <c r="E92" i="25"/>
  <c r="F92" i="25" s="1"/>
  <c r="C92" i="25"/>
  <c r="E91" i="25"/>
  <c r="F91" i="25" s="1"/>
  <c r="C91" i="25"/>
  <c r="E90" i="25"/>
  <c r="F90" i="25" s="1"/>
  <c r="C90" i="25"/>
  <c r="E89" i="25"/>
  <c r="F89" i="25" s="1"/>
  <c r="C89" i="25"/>
  <c r="E88" i="25"/>
  <c r="F88" i="25" s="1"/>
  <c r="C88" i="25"/>
  <c r="E82" i="25"/>
  <c r="F82" i="25" s="1"/>
  <c r="C82" i="25"/>
  <c r="E81" i="25"/>
  <c r="F81" i="25" s="1"/>
  <c r="C81" i="25"/>
  <c r="E80" i="25"/>
  <c r="F80" i="25" s="1"/>
  <c r="C80" i="25"/>
  <c r="E79" i="25"/>
  <c r="F79" i="25" s="1"/>
  <c r="C79" i="25"/>
  <c r="E78" i="25"/>
  <c r="F78" i="25" s="1"/>
  <c r="C78" i="25"/>
  <c r="F72" i="25"/>
  <c r="G72" i="25" s="1"/>
  <c r="D72" i="25"/>
  <c r="F71" i="25"/>
  <c r="G71" i="25" s="1"/>
  <c r="D71" i="25"/>
  <c r="F70" i="25"/>
  <c r="G70" i="25" s="1"/>
  <c r="D70" i="25"/>
  <c r="F69" i="25"/>
  <c r="G69" i="25" s="1"/>
  <c r="D69" i="25"/>
  <c r="F68" i="25"/>
  <c r="G68" i="25" s="1"/>
  <c r="D68" i="25"/>
  <c r="F62" i="25"/>
  <c r="G62" i="25" s="1"/>
  <c r="D62" i="25"/>
  <c r="F61" i="25"/>
  <c r="G61" i="25" s="1"/>
  <c r="D61" i="25"/>
  <c r="F60" i="25"/>
  <c r="G60" i="25" s="1"/>
  <c r="D60" i="25"/>
  <c r="F59" i="25"/>
  <c r="G59" i="25" s="1"/>
  <c r="D59" i="25"/>
  <c r="F58" i="25"/>
  <c r="G58" i="25" s="1"/>
  <c r="D58" i="25"/>
  <c r="H110" i="26"/>
  <c r="C110" i="26"/>
  <c r="H109" i="26"/>
  <c r="C109" i="26"/>
  <c r="H108" i="26"/>
  <c r="C108" i="26"/>
  <c r="H107" i="26"/>
  <c r="C107" i="26"/>
  <c r="H106" i="26"/>
  <c r="C106" i="26"/>
  <c r="H105" i="26"/>
  <c r="C105" i="26"/>
  <c r="G101" i="26"/>
  <c r="E92" i="26"/>
  <c r="F92" i="26" s="1"/>
  <c r="C92" i="26"/>
  <c r="E91" i="26"/>
  <c r="F91" i="26" s="1"/>
  <c r="C91" i="26"/>
  <c r="E90" i="26"/>
  <c r="F90" i="26" s="1"/>
  <c r="C90" i="26"/>
  <c r="E89" i="26"/>
  <c r="F89" i="26" s="1"/>
  <c r="C89" i="26"/>
  <c r="E88" i="26"/>
  <c r="F88" i="26" s="1"/>
  <c r="C88" i="26"/>
  <c r="E82" i="26"/>
  <c r="F82" i="26" s="1"/>
  <c r="C82" i="26"/>
  <c r="E81" i="26"/>
  <c r="F81" i="26" s="1"/>
  <c r="C81" i="26"/>
  <c r="E80" i="26"/>
  <c r="F80" i="26" s="1"/>
  <c r="C80" i="26"/>
  <c r="E79" i="26"/>
  <c r="F79" i="26" s="1"/>
  <c r="C79" i="26"/>
  <c r="E78" i="26"/>
  <c r="F78" i="26" s="1"/>
  <c r="C78" i="26"/>
  <c r="F72" i="26"/>
  <c r="G72" i="26" s="1"/>
  <c r="D72" i="26"/>
  <c r="F71" i="26"/>
  <c r="G71" i="26" s="1"/>
  <c r="D71" i="26"/>
  <c r="F70" i="26"/>
  <c r="G70" i="26" s="1"/>
  <c r="D70" i="26"/>
  <c r="F69" i="26"/>
  <c r="G69" i="26" s="1"/>
  <c r="D69" i="26"/>
  <c r="F68" i="26"/>
  <c r="G68" i="26" s="1"/>
  <c r="D68" i="26"/>
  <c r="F62" i="26"/>
  <c r="G62" i="26" s="1"/>
  <c r="D62" i="26"/>
  <c r="F61" i="26"/>
  <c r="G61" i="26" s="1"/>
  <c r="D61" i="26"/>
  <c r="F60" i="26"/>
  <c r="G60" i="26" s="1"/>
  <c r="D60" i="26"/>
  <c r="F59" i="26"/>
  <c r="G59" i="26" s="1"/>
  <c r="D59" i="26"/>
  <c r="F58" i="26"/>
  <c r="G58" i="26" s="1"/>
  <c r="D58" i="26"/>
  <c r="H110" i="27"/>
  <c r="C110" i="27"/>
  <c r="H109" i="27"/>
  <c r="C109" i="27"/>
  <c r="H108" i="27"/>
  <c r="C108" i="27"/>
  <c r="H107" i="27"/>
  <c r="C107" i="27"/>
  <c r="H106" i="27"/>
  <c r="C106" i="27"/>
  <c r="H105" i="27"/>
  <c r="C105" i="27"/>
  <c r="G101" i="27"/>
  <c r="E92" i="27"/>
  <c r="F92" i="27" s="1"/>
  <c r="C92" i="27"/>
  <c r="E91" i="27"/>
  <c r="F91" i="27" s="1"/>
  <c r="C91" i="27"/>
  <c r="E90" i="27"/>
  <c r="F90" i="27" s="1"/>
  <c r="C90" i="27"/>
  <c r="E89" i="27"/>
  <c r="F89" i="27" s="1"/>
  <c r="C89" i="27"/>
  <c r="E88" i="27"/>
  <c r="F88" i="27" s="1"/>
  <c r="C88" i="27"/>
  <c r="E82" i="27"/>
  <c r="F82" i="27" s="1"/>
  <c r="C82" i="27"/>
  <c r="E81" i="27"/>
  <c r="F81" i="27" s="1"/>
  <c r="C81" i="27"/>
  <c r="E80" i="27"/>
  <c r="F80" i="27" s="1"/>
  <c r="C80" i="27"/>
  <c r="E79" i="27"/>
  <c r="F79" i="27" s="1"/>
  <c r="C79" i="27"/>
  <c r="E78" i="27"/>
  <c r="F78" i="27" s="1"/>
  <c r="C78" i="27"/>
  <c r="F72" i="27"/>
  <c r="G72" i="27" s="1"/>
  <c r="D72" i="27"/>
  <c r="F71" i="27"/>
  <c r="G71" i="27" s="1"/>
  <c r="D71" i="27"/>
  <c r="F70" i="27"/>
  <c r="G70" i="27" s="1"/>
  <c r="D70" i="27"/>
  <c r="F69" i="27"/>
  <c r="G69" i="27" s="1"/>
  <c r="D69" i="27"/>
  <c r="F68" i="27"/>
  <c r="G68" i="27" s="1"/>
  <c r="D68" i="27"/>
  <c r="F62" i="27"/>
  <c r="G62" i="27" s="1"/>
  <c r="D62" i="27"/>
  <c r="F61" i="27"/>
  <c r="G61" i="27" s="1"/>
  <c r="D61" i="27"/>
  <c r="F60" i="27"/>
  <c r="G60" i="27" s="1"/>
  <c r="D60" i="27"/>
  <c r="F59" i="27"/>
  <c r="G59" i="27" s="1"/>
  <c r="D59" i="27"/>
  <c r="F58" i="27"/>
  <c r="G58" i="27" s="1"/>
  <c r="D58" i="27"/>
  <c r="H110" i="28"/>
  <c r="C110" i="28"/>
  <c r="H109" i="28"/>
  <c r="C109" i="28"/>
  <c r="H108" i="28"/>
  <c r="C108" i="28"/>
  <c r="H107" i="28"/>
  <c r="C107" i="28"/>
  <c r="H106" i="28"/>
  <c r="C106" i="28"/>
  <c r="H105" i="28"/>
  <c r="C105" i="28"/>
  <c r="G101" i="28"/>
  <c r="E92" i="28"/>
  <c r="F92" i="28" s="1"/>
  <c r="C92" i="28"/>
  <c r="E91" i="28"/>
  <c r="F91" i="28" s="1"/>
  <c r="C91" i="28"/>
  <c r="E90" i="28"/>
  <c r="F90" i="28" s="1"/>
  <c r="C90" i="28"/>
  <c r="E89" i="28"/>
  <c r="F89" i="28" s="1"/>
  <c r="C89" i="28"/>
  <c r="E88" i="28"/>
  <c r="F88" i="28" s="1"/>
  <c r="C88" i="28"/>
  <c r="E82" i="28"/>
  <c r="F82" i="28" s="1"/>
  <c r="C82" i="28"/>
  <c r="E81" i="28"/>
  <c r="F81" i="28" s="1"/>
  <c r="C81" i="28"/>
  <c r="E80" i="28"/>
  <c r="F80" i="28" s="1"/>
  <c r="C80" i="28"/>
  <c r="E79" i="28"/>
  <c r="F79" i="28" s="1"/>
  <c r="C79" i="28"/>
  <c r="E78" i="28"/>
  <c r="F78" i="28" s="1"/>
  <c r="C78" i="28"/>
  <c r="F72" i="28"/>
  <c r="G72" i="28" s="1"/>
  <c r="D72" i="28"/>
  <c r="F71" i="28"/>
  <c r="G71" i="28" s="1"/>
  <c r="D71" i="28"/>
  <c r="F70" i="28"/>
  <c r="G70" i="28" s="1"/>
  <c r="D70" i="28"/>
  <c r="F69" i="28"/>
  <c r="G69" i="28" s="1"/>
  <c r="D69" i="28"/>
  <c r="F68" i="28"/>
  <c r="G68" i="28" s="1"/>
  <c r="D68" i="28"/>
  <c r="F62" i="28"/>
  <c r="G62" i="28" s="1"/>
  <c r="D62" i="28"/>
  <c r="F61" i="28"/>
  <c r="G61" i="28" s="1"/>
  <c r="D61" i="28"/>
  <c r="F60" i="28"/>
  <c r="G60" i="28" s="1"/>
  <c r="D60" i="28"/>
  <c r="F59" i="28"/>
  <c r="G59" i="28" s="1"/>
  <c r="D59" i="28"/>
  <c r="F58" i="28"/>
  <c r="G58" i="28" s="1"/>
  <c r="D58" i="28"/>
  <c r="H110" i="29"/>
  <c r="C110" i="29"/>
  <c r="H109" i="29"/>
  <c r="C109" i="29"/>
  <c r="H108" i="29"/>
  <c r="C108" i="29"/>
  <c r="H107" i="29"/>
  <c r="C107" i="29"/>
  <c r="H106" i="29"/>
  <c r="C106" i="29"/>
  <c r="H105" i="29"/>
  <c r="C105" i="29"/>
  <c r="G101" i="29"/>
  <c r="E92" i="29"/>
  <c r="F92" i="29" s="1"/>
  <c r="C92" i="29"/>
  <c r="E91" i="29"/>
  <c r="F91" i="29" s="1"/>
  <c r="C91" i="29"/>
  <c r="E90" i="29"/>
  <c r="F90" i="29" s="1"/>
  <c r="C90" i="29"/>
  <c r="E89" i="29"/>
  <c r="F89" i="29" s="1"/>
  <c r="C89" i="29"/>
  <c r="E88" i="29"/>
  <c r="F88" i="29" s="1"/>
  <c r="C88" i="29"/>
  <c r="E82" i="29"/>
  <c r="F82" i="29" s="1"/>
  <c r="C82" i="29"/>
  <c r="E81" i="29"/>
  <c r="F81" i="29" s="1"/>
  <c r="C81" i="29"/>
  <c r="E80" i="29"/>
  <c r="F80" i="29" s="1"/>
  <c r="C80" i="29"/>
  <c r="E79" i="29"/>
  <c r="F79" i="29" s="1"/>
  <c r="C79" i="29"/>
  <c r="E78" i="29"/>
  <c r="F78" i="29" s="1"/>
  <c r="C78" i="29"/>
  <c r="F72" i="29"/>
  <c r="G72" i="29" s="1"/>
  <c r="D72" i="29"/>
  <c r="F71" i="29"/>
  <c r="G71" i="29" s="1"/>
  <c r="D71" i="29"/>
  <c r="F70" i="29"/>
  <c r="G70" i="29" s="1"/>
  <c r="D70" i="29"/>
  <c r="F69" i="29"/>
  <c r="G69" i="29" s="1"/>
  <c r="D69" i="29"/>
  <c r="F68" i="29"/>
  <c r="G68" i="29" s="1"/>
  <c r="D68" i="29"/>
  <c r="F62" i="29"/>
  <c r="G62" i="29" s="1"/>
  <c r="D62" i="29"/>
  <c r="F61" i="29"/>
  <c r="G61" i="29" s="1"/>
  <c r="D61" i="29"/>
  <c r="F60" i="29"/>
  <c r="G60" i="29" s="1"/>
  <c r="D60" i="29"/>
  <c r="F59" i="29"/>
  <c r="G59" i="29" s="1"/>
  <c r="D59" i="29"/>
  <c r="F58" i="29"/>
  <c r="G58" i="29" s="1"/>
  <c r="D58" i="29"/>
  <c r="H110" i="30"/>
  <c r="C110" i="30"/>
  <c r="H109" i="30"/>
  <c r="C109" i="30"/>
  <c r="H108" i="30"/>
  <c r="C108" i="30"/>
  <c r="H107" i="30"/>
  <c r="C107" i="30"/>
  <c r="H106" i="30"/>
  <c r="C106" i="30"/>
  <c r="H105" i="30"/>
  <c r="C105" i="30"/>
  <c r="G101" i="30"/>
  <c r="E92" i="30"/>
  <c r="F92" i="30" s="1"/>
  <c r="C92" i="30"/>
  <c r="E91" i="30"/>
  <c r="F91" i="30" s="1"/>
  <c r="C91" i="30"/>
  <c r="E90" i="30"/>
  <c r="F90" i="30" s="1"/>
  <c r="C90" i="30"/>
  <c r="E89" i="30"/>
  <c r="F89" i="30" s="1"/>
  <c r="C89" i="30"/>
  <c r="E88" i="30"/>
  <c r="F88" i="30" s="1"/>
  <c r="C88" i="30"/>
  <c r="E82" i="30"/>
  <c r="F82" i="30" s="1"/>
  <c r="C82" i="30"/>
  <c r="E81" i="30"/>
  <c r="F81" i="30" s="1"/>
  <c r="C81" i="30"/>
  <c r="E80" i="30"/>
  <c r="F80" i="30" s="1"/>
  <c r="C80" i="30"/>
  <c r="E79" i="30"/>
  <c r="F79" i="30" s="1"/>
  <c r="C79" i="30"/>
  <c r="E78" i="30"/>
  <c r="F78" i="30" s="1"/>
  <c r="C78" i="30"/>
  <c r="F72" i="30"/>
  <c r="G72" i="30" s="1"/>
  <c r="D72" i="30"/>
  <c r="F71" i="30"/>
  <c r="G71" i="30" s="1"/>
  <c r="D71" i="30"/>
  <c r="F70" i="30"/>
  <c r="G70" i="30" s="1"/>
  <c r="D70" i="30"/>
  <c r="F69" i="30"/>
  <c r="G69" i="30" s="1"/>
  <c r="D69" i="30"/>
  <c r="F68" i="30"/>
  <c r="G68" i="30" s="1"/>
  <c r="D68" i="30"/>
  <c r="F62" i="30"/>
  <c r="G62" i="30" s="1"/>
  <c r="D62" i="30"/>
  <c r="F61" i="30"/>
  <c r="G61" i="30" s="1"/>
  <c r="D61" i="30"/>
  <c r="F60" i="30"/>
  <c r="G60" i="30" s="1"/>
  <c r="D60" i="30"/>
  <c r="F59" i="30"/>
  <c r="G59" i="30" s="1"/>
  <c r="D59" i="30"/>
  <c r="F58" i="30"/>
  <c r="G58" i="30" s="1"/>
  <c r="D58" i="30"/>
  <c r="H110" i="31"/>
  <c r="C110" i="31"/>
  <c r="H109" i="31"/>
  <c r="C109" i="31"/>
  <c r="H108" i="31"/>
  <c r="C108" i="31"/>
  <c r="H107" i="31"/>
  <c r="C107" i="31"/>
  <c r="H106" i="31"/>
  <c r="C106" i="31"/>
  <c r="H105" i="31"/>
  <c r="C105" i="31"/>
  <c r="G101" i="31"/>
  <c r="E92" i="31"/>
  <c r="F92" i="31" s="1"/>
  <c r="C92" i="31"/>
  <c r="E91" i="31"/>
  <c r="F91" i="31" s="1"/>
  <c r="C91" i="31"/>
  <c r="E90" i="31"/>
  <c r="F90" i="31" s="1"/>
  <c r="C90" i="31"/>
  <c r="E89" i="31"/>
  <c r="F89" i="31" s="1"/>
  <c r="C89" i="31"/>
  <c r="E88" i="31"/>
  <c r="F88" i="31" s="1"/>
  <c r="C88" i="31"/>
  <c r="E82" i="31"/>
  <c r="F82" i="31" s="1"/>
  <c r="C82" i="31"/>
  <c r="E81" i="31"/>
  <c r="F81" i="31" s="1"/>
  <c r="C81" i="31"/>
  <c r="E80" i="31"/>
  <c r="F80" i="31" s="1"/>
  <c r="C80" i="31"/>
  <c r="E79" i="31"/>
  <c r="F79" i="31" s="1"/>
  <c r="C79" i="31"/>
  <c r="E78" i="31"/>
  <c r="F78" i="31" s="1"/>
  <c r="C78" i="31"/>
  <c r="F72" i="31"/>
  <c r="G72" i="31" s="1"/>
  <c r="D72" i="31"/>
  <c r="F71" i="31"/>
  <c r="G71" i="31" s="1"/>
  <c r="D71" i="31"/>
  <c r="F70" i="31"/>
  <c r="G70" i="31" s="1"/>
  <c r="D70" i="31"/>
  <c r="F69" i="31"/>
  <c r="G69" i="31" s="1"/>
  <c r="D69" i="31"/>
  <c r="F68" i="31"/>
  <c r="G68" i="31" s="1"/>
  <c r="D68" i="31"/>
  <c r="F62" i="31"/>
  <c r="G62" i="31" s="1"/>
  <c r="D62" i="31"/>
  <c r="F61" i="31"/>
  <c r="G61" i="31" s="1"/>
  <c r="D61" i="31"/>
  <c r="F60" i="31"/>
  <c r="G60" i="31" s="1"/>
  <c r="D60" i="31"/>
  <c r="F59" i="31"/>
  <c r="G59" i="31" s="1"/>
  <c r="D59" i="31"/>
  <c r="F58" i="31"/>
  <c r="G58" i="31" s="1"/>
  <c r="D58" i="31"/>
  <c r="H110" i="32"/>
  <c r="C110" i="32"/>
  <c r="H109" i="32"/>
  <c r="C109" i="32"/>
  <c r="H108" i="32"/>
  <c r="C108" i="32"/>
  <c r="H107" i="32"/>
  <c r="C107" i="32"/>
  <c r="H106" i="32"/>
  <c r="C106" i="32"/>
  <c r="H105" i="32"/>
  <c r="C105" i="32"/>
  <c r="G101" i="32"/>
  <c r="E92" i="32"/>
  <c r="F92" i="32" s="1"/>
  <c r="C92" i="32"/>
  <c r="E91" i="32"/>
  <c r="F91" i="32" s="1"/>
  <c r="C91" i="32"/>
  <c r="E90" i="32"/>
  <c r="F90" i="32" s="1"/>
  <c r="C90" i="32"/>
  <c r="E89" i="32"/>
  <c r="F89" i="32" s="1"/>
  <c r="C89" i="32"/>
  <c r="E88" i="32"/>
  <c r="F88" i="32" s="1"/>
  <c r="C88" i="32"/>
  <c r="E82" i="32"/>
  <c r="F82" i="32" s="1"/>
  <c r="C82" i="32"/>
  <c r="E81" i="32"/>
  <c r="F81" i="32" s="1"/>
  <c r="C81" i="32"/>
  <c r="E80" i="32"/>
  <c r="F80" i="32" s="1"/>
  <c r="C80" i="32"/>
  <c r="E79" i="32"/>
  <c r="F79" i="32" s="1"/>
  <c r="C79" i="32"/>
  <c r="E78" i="32"/>
  <c r="F78" i="32" s="1"/>
  <c r="C78" i="32"/>
  <c r="F72" i="32"/>
  <c r="G72" i="32" s="1"/>
  <c r="D72" i="32"/>
  <c r="F71" i="32"/>
  <c r="G71" i="32" s="1"/>
  <c r="D71" i="32"/>
  <c r="F70" i="32"/>
  <c r="G70" i="32" s="1"/>
  <c r="D70" i="32"/>
  <c r="F69" i="32"/>
  <c r="G69" i="32" s="1"/>
  <c r="D69" i="32"/>
  <c r="F68" i="32"/>
  <c r="G68" i="32" s="1"/>
  <c r="D68" i="32"/>
  <c r="F62" i="32"/>
  <c r="G62" i="32" s="1"/>
  <c r="D62" i="32"/>
  <c r="F61" i="32"/>
  <c r="G61" i="32" s="1"/>
  <c r="D61" i="32"/>
  <c r="F60" i="32"/>
  <c r="G60" i="32" s="1"/>
  <c r="D60" i="32"/>
  <c r="F59" i="32"/>
  <c r="G59" i="32" s="1"/>
  <c r="D59" i="32"/>
  <c r="F58" i="32"/>
  <c r="G58" i="32" s="1"/>
  <c r="D58" i="32"/>
  <c r="H110" i="33"/>
  <c r="C110" i="33"/>
  <c r="H109" i="33"/>
  <c r="C109" i="33"/>
  <c r="H108" i="33"/>
  <c r="C108" i="33"/>
  <c r="H107" i="33"/>
  <c r="C107" i="33"/>
  <c r="H106" i="33"/>
  <c r="C106" i="33"/>
  <c r="H105" i="33"/>
  <c r="C105" i="33"/>
  <c r="G101" i="33"/>
  <c r="E92" i="33"/>
  <c r="F92" i="33" s="1"/>
  <c r="C92" i="33"/>
  <c r="E91" i="33"/>
  <c r="F91" i="33" s="1"/>
  <c r="C91" i="33"/>
  <c r="E90" i="33"/>
  <c r="F90" i="33" s="1"/>
  <c r="C90" i="33"/>
  <c r="E89" i="33"/>
  <c r="F89" i="33" s="1"/>
  <c r="C89" i="33"/>
  <c r="E88" i="33"/>
  <c r="F88" i="33" s="1"/>
  <c r="C88" i="33"/>
  <c r="E82" i="33"/>
  <c r="F82" i="33" s="1"/>
  <c r="C82" i="33"/>
  <c r="E81" i="33"/>
  <c r="F81" i="33" s="1"/>
  <c r="C81" i="33"/>
  <c r="E80" i="33"/>
  <c r="F80" i="33" s="1"/>
  <c r="C80" i="33"/>
  <c r="E79" i="33"/>
  <c r="F79" i="33" s="1"/>
  <c r="C79" i="33"/>
  <c r="E78" i="33"/>
  <c r="F78" i="33" s="1"/>
  <c r="C78" i="33"/>
  <c r="F72" i="33"/>
  <c r="G72" i="33" s="1"/>
  <c r="D72" i="33"/>
  <c r="F71" i="33"/>
  <c r="G71" i="33" s="1"/>
  <c r="D71" i="33"/>
  <c r="F70" i="33"/>
  <c r="G70" i="33" s="1"/>
  <c r="D70" i="33"/>
  <c r="F69" i="33"/>
  <c r="G69" i="33" s="1"/>
  <c r="D69" i="33"/>
  <c r="F68" i="33"/>
  <c r="G68" i="33" s="1"/>
  <c r="D68" i="33"/>
  <c r="F62" i="33"/>
  <c r="G62" i="33" s="1"/>
  <c r="D62" i="33"/>
  <c r="F61" i="33"/>
  <c r="G61" i="33" s="1"/>
  <c r="D61" i="33"/>
  <c r="F60" i="33"/>
  <c r="G60" i="33" s="1"/>
  <c r="D60" i="33"/>
  <c r="F59" i="33"/>
  <c r="G59" i="33" s="1"/>
  <c r="D59" i="33"/>
  <c r="F58" i="33"/>
  <c r="G58" i="33" s="1"/>
  <c r="D58" i="33"/>
  <c r="H110" i="34"/>
  <c r="C110" i="34"/>
  <c r="H109" i="34"/>
  <c r="C109" i="34"/>
  <c r="H108" i="34"/>
  <c r="C108" i="34"/>
  <c r="H107" i="34"/>
  <c r="C107" i="34"/>
  <c r="H106" i="34"/>
  <c r="C106" i="34"/>
  <c r="H105" i="34"/>
  <c r="C105" i="34"/>
  <c r="G101" i="34"/>
  <c r="E92" i="34"/>
  <c r="F92" i="34" s="1"/>
  <c r="C92" i="34"/>
  <c r="E91" i="34"/>
  <c r="F91" i="34" s="1"/>
  <c r="C91" i="34"/>
  <c r="E90" i="34"/>
  <c r="F90" i="34" s="1"/>
  <c r="C90" i="34"/>
  <c r="E89" i="34"/>
  <c r="F89" i="34" s="1"/>
  <c r="C89" i="34"/>
  <c r="E88" i="34"/>
  <c r="F88" i="34" s="1"/>
  <c r="C88" i="34"/>
  <c r="E82" i="34"/>
  <c r="F82" i="34" s="1"/>
  <c r="C82" i="34"/>
  <c r="E81" i="34"/>
  <c r="F81" i="34" s="1"/>
  <c r="C81" i="34"/>
  <c r="E80" i="34"/>
  <c r="F80" i="34" s="1"/>
  <c r="C80" i="34"/>
  <c r="E79" i="34"/>
  <c r="F79" i="34" s="1"/>
  <c r="C79" i="34"/>
  <c r="E78" i="34"/>
  <c r="F78" i="34" s="1"/>
  <c r="C78" i="34"/>
  <c r="F72" i="34"/>
  <c r="G72" i="34" s="1"/>
  <c r="D72" i="34"/>
  <c r="F71" i="34"/>
  <c r="G71" i="34" s="1"/>
  <c r="D71" i="34"/>
  <c r="F70" i="34"/>
  <c r="G70" i="34" s="1"/>
  <c r="D70" i="34"/>
  <c r="F69" i="34"/>
  <c r="G69" i="34" s="1"/>
  <c r="D69" i="34"/>
  <c r="F68" i="34"/>
  <c r="G68" i="34" s="1"/>
  <c r="D68" i="34"/>
  <c r="F62" i="34"/>
  <c r="G62" i="34" s="1"/>
  <c r="D62" i="34"/>
  <c r="F61" i="34"/>
  <c r="G61" i="34" s="1"/>
  <c r="D61" i="34"/>
  <c r="F60" i="34"/>
  <c r="G60" i="34" s="1"/>
  <c r="D60" i="34"/>
  <c r="F59" i="34"/>
  <c r="G59" i="34" s="1"/>
  <c r="D59" i="34"/>
  <c r="F58" i="34"/>
  <c r="G58" i="34" s="1"/>
  <c r="D58" i="34"/>
  <c r="H110" i="35"/>
  <c r="C110" i="35"/>
  <c r="H109" i="35"/>
  <c r="C109" i="35"/>
  <c r="H108" i="35"/>
  <c r="C108" i="35"/>
  <c r="H107" i="35"/>
  <c r="C107" i="35"/>
  <c r="H106" i="35"/>
  <c r="C106" i="35"/>
  <c r="H105" i="35"/>
  <c r="C105" i="35"/>
  <c r="G101" i="35"/>
  <c r="E92" i="35"/>
  <c r="F92" i="35" s="1"/>
  <c r="C92" i="35"/>
  <c r="E91" i="35"/>
  <c r="F91" i="35" s="1"/>
  <c r="C91" i="35"/>
  <c r="E90" i="35"/>
  <c r="F90" i="35" s="1"/>
  <c r="C90" i="35"/>
  <c r="E89" i="35"/>
  <c r="F89" i="35" s="1"/>
  <c r="C89" i="35"/>
  <c r="E88" i="35"/>
  <c r="F88" i="35" s="1"/>
  <c r="C88" i="35"/>
  <c r="E82" i="35"/>
  <c r="F82" i="35" s="1"/>
  <c r="C82" i="35"/>
  <c r="E81" i="35"/>
  <c r="F81" i="35" s="1"/>
  <c r="C81" i="35"/>
  <c r="E80" i="35"/>
  <c r="F80" i="35" s="1"/>
  <c r="C80" i="35"/>
  <c r="E79" i="35"/>
  <c r="F79" i="35" s="1"/>
  <c r="C79" i="35"/>
  <c r="E78" i="35"/>
  <c r="F78" i="35" s="1"/>
  <c r="C78" i="35"/>
  <c r="F72" i="35"/>
  <c r="G72" i="35" s="1"/>
  <c r="D72" i="35"/>
  <c r="F71" i="35"/>
  <c r="G71" i="35" s="1"/>
  <c r="D71" i="35"/>
  <c r="F70" i="35"/>
  <c r="G70" i="35" s="1"/>
  <c r="D70" i="35"/>
  <c r="F69" i="35"/>
  <c r="G69" i="35" s="1"/>
  <c r="D69" i="35"/>
  <c r="F68" i="35"/>
  <c r="G68" i="35" s="1"/>
  <c r="D68" i="35"/>
  <c r="F62" i="35"/>
  <c r="G62" i="35" s="1"/>
  <c r="D62" i="35"/>
  <c r="F61" i="35"/>
  <c r="G61" i="35" s="1"/>
  <c r="D61" i="35"/>
  <c r="F60" i="35"/>
  <c r="G60" i="35" s="1"/>
  <c r="D60" i="35"/>
  <c r="F59" i="35"/>
  <c r="G59" i="35" s="1"/>
  <c r="D59" i="35"/>
  <c r="F58" i="35"/>
  <c r="G58" i="35" s="1"/>
  <c r="D58" i="35"/>
  <c r="H110" i="36"/>
  <c r="C110" i="36"/>
  <c r="H109" i="36"/>
  <c r="C109" i="36"/>
  <c r="H108" i="36"/>
  <c r="C108" i="36"/>
  <c r="H107" i="36"/>
  <c r="C107" i="36"/>
  <c r="H106" i="36"/>
  <c r="C106" i="36"/>
  <c r="H105" i="36"/>
  <c r="C105" i="36"/>
  <c r="G101" i="36"/>
  <c r="E92" i="36"/>
  <c r="F92" i="36" s="1"/>
  <c r="C92" i="36"/>
  <c r="E91" i="36"/>
  <c r="F91" i="36" s="1"/>
  <c r="C91" i="36"/>
  <c r="E90" i="36"/>
  <c r="F90" i="36" s="1"/>
  <c r="C90" i="36"/>
  <c r="E89" i="36"/>
  <c r="F89" i="36" s="1"/>
  <c r="C89" i="36"/>
  <c r="E88" i="36"/>
  <c r="F88" i="36" s="1"/>
  <c r="C88" i="36"/>
  <c r="E82" i="36"/>
  <c r="F82" i="36" s="1"/>
  <c r="C82" i="36"/>
  <c r="E81" i="36"/>
  <c r="F81" i="36" s="1"/>
  <c r="C81" i="36"/>
  <c r="E80" i="36"/>
  <c r="F80" i="36" s="1"/>
  <c r="C80" i="36"/>
  <c r="E79" i="36"/>
  <c r="F79" i="36" s="1"/>
  <c r="C79" i="36"/>
  <c r="E78" i="36"/>
  <c r="F78" i="36" s="1"/>
  <c r="C78" i="36"/>
  <c r="F72" i="36"/>
  <c r="G72" i="36" s="1"/>
  <c r="D72" i="36"/>
  <c r="F71" i="36"/>
  <c r="G71" i="36" s="1"/>
  <c r="D71" i="36"/>
  <c r="F70" i="36"/>
  <c r="G70" i="36" s="1"/>
  <c r="D70" i="36"/>
  <c r="F69" i="36"/>
  <c r="G69" i="36" s="1"/>
  <c r="D69" i="36"/>
  <c r="F68" i="36"/>
  <c r="G68" i="36" s="1"/>
  <c r="D68" i="36"/>
  <c r="F62" i="36"/>
  <c r="G62" i="36" s="1"/>
  <c r="D62" i="36"/>
  <c r="F61" i="36"/>
  <c r="G61" i="36" s="1"/>
  <c r="D61" i="36"/>
  <c r="F60" i="36"/>
  <c r="G60" i="36" s="1"/>
  <c r="D60" i="36"/>
  <c r="F59" i="36"/>
  <c r="G59" i="36" s="1"/>
  <c r="D59" i="36"/>
  <c r="F58" i="36"/>
  <c r="G58" i="36" s="1"/>
  <c r="H110" i="37"/>
  <c r="C110" i="37"/>
  <c r="H109" i="37"/>
  <c r="C109" i="37"/>
  <c r="H108" i="37"/>
  <c r="C108" i="37"/>
  <c r="H107" i="37"/>
  <c r="C107" i="37"/>
  <c r="H106" i="37"/>
  <c r="C106" i="37"/>
  <c r="H105" i="37"/>
  <c r="C105" i="37"/>
  <c r="G101" i="37"/>
  <c r="E92" i="37"/>
  <c r="F92" i="37" s="1"/>
  <c r="C92" i="37"/>
  <c r="E91" i="37"/>
  <c r="F91" i="37" s="1"/>
  <c r="C91" i="37"/>
  <c r="E90" i="37"/>
  <c r="F90" i="37" s="1"/>
  <c r="C90" i="37"/>
  <c r="E89" i="37"/>
  <c r="F89" i="37" s="1"/>
  <c r="C89" i="37"/>
  <c r="E88" i="37"/>
  <c r="F88" i="37" s="1"/>
  <c r="C88" i="37"/>
  <c r="E82" i="37"/>
  <c r="F82" i="37" s="1"/>
  <c r="C82" i="37"/>
  <c r="E81" i="37"/>
  <c r="F81" i="37" s="1"/>
  <c r="C81" i="37"/>
  <c r="E80" i="37"/>
  <c r="F80" i="37" s="1"/>
  <c r="C80" i="37"/>
  <c r="E79" i="37"/>
  <c r="F79" i="37" s="1"/>
  <c r="C79" i="37"/>
  <c r="E78" i="37"/>
  <c r="F78" i="37" s="1"/>
  <c r="C78" i="37"/>
  <c r="F72" i="37"/>
  <c r="G72" i="37" s="1"/>
  <c r="D72" i="37"/>
  <c r="F71" i="37"/>
  <c r="G71" i="37" s="1"/>
  <c r="D71" i="37"/>
  <c r="F70" i="37"/>
  <c r="G70" i="37" s="1"/>
  <c r="D70" i="37"/>
  <c r="F69" i="37"/>
  <c r="G69" i="37" s="1"/>
  <c r="D69" i="37"/>
  <c r="F68" i="37"/>
  <c r="G68" i="37" s="1"/>
  <c r="D68" i="37"/>
  <c r="F62" i="37"/>
  <c r="G62" i="37" s="1"/>
  <c r="D62" i="37"/>
  <c r="F61" i="37"/>
  <c r="G61" i="37" s="1"/>
  <c r="D61" i="37"/>
  <c r="F60" i="37"/>
  <c r="G60" i="37" s="1"/>
  <c r="D60" i="37"/>
  <c r="F59" i="37"/>
  <c r="G59" i="37" s="1"/>
  <c r="D59" i="37"/>
  <c r="F58" i="37"/>
  <c r="G58" i="37" s="1"/>
  <c r="D58" i="37"/>
  <c r="H110" i="38"/>
  <c r="C110" i="38"/>
  <c r="H109" i="38"/>
  <c r="C109" i="38"/>
  <c r="H108" i="38"/>
  <c r="C108" i="38"/>
  <c r="H107" i="38"/>
  <c r="C107" i="38"/>
  <c r="H106" i="38"/>
  <c r="C106" i="38"/>
  <c r="H105" i="38"/>
  <c r="C105" i="38"/>
  <c r="G101" i="38"/>
  <c r="E92" i="38"/>
  <c r="F92" i="38" s="1"/>
  <c r="C92" i="38"/>
  <c r="E91" i="38"/>
  <c r="F91" i="38" s="1"/>
  <c r="C91" i="38"/>
  <c r="E90" i="38"/>
  <c r="F90" i="38" s="1"/>
  <c r="C90" i="38"/>
  <c r="E89" i="38"/>
  <c r="F89" i="38" s="1"/>
  <c r="C89" i="38"/>
  <c r="E88" i="38"/>
  <c r="F88" i="38" s="1"/>
  <c r="C88" i="38"/>
  <c r="E82" i="38"/>
  <c r="F82" i="38" s="1"/>
  <c r="C82" i="38"/>
  <c r="E81" i="38"/>
  <c r="F81" i="38" s="1"/>
  <c r="C81" i="38"/>
  <c r="E80" i="38"/>
  <c r="F80" i="38" s="1"/>
  <c r="C80" i="38"/>
  <c r="E79" i="38"/>
  <c r="F79" i="38" s="1"/>
  <c r="C79" i="38"/>
  <c r="E78" i="38"/>
  <c r="F78" i="38" s="1"/>
  <c r="C78" i="38"/>
  <c r="F72" i="38"/>
  <c r="G72" i="38" s="1"/>
  <c r="D72" i="38"/>
  <c r="F71" i="38"/>
  <c r="G71" i="38" s="1"/>
  <c r="D71" i="38"/>
  <c r="F70" i="38"/>
  <c r="G70" i="38" s="1"/>
  <c r="D70" i="38"/>
  <c r="F69" i="38"/>
  <c r="G69" i="38" s="1"/>
  <c r="D69" i="38"/>
  <c r="F68" i="38"/>
  <c r="G68" i="38" s="1"/>
  <c r="D68" i="38"/>
  <c r="F62" i="38"/>
  <c r="G62" i="38" s="1"/>
  <c r="D62" i="38"/>
  <c r="F61" i="38"/>
  <c r="G61" i="38" s="1"/>
  <c r="D61" i="38"/>
  <c r="F60" i="38"/>
  <c r="G60" i="38" s="1"/>
  <c r="D60" i="38"/>
  <c r="F59" i="38"/>
  <c r="G59" i="38" s="1"/>
  <c r="D59" i="38"/>
  <c r="F58" i="38"/>
  <c r="G58" i="38" s="1"/>
  <c r="D58" i="38"/>
  <c r="H110" i="14"/>
  <c r="C110" i="14"/>
  <c r="H109" i="14"/>
  <c r="C109" i="14"/>
  <c r="H108" i="14"/>
  <c r="C108" i="14"/>
  <c r="H107" i="14"/>
  <c r="C107" i="14"/>
  <c r="H106" i="14"/>
  <c r="C106" i="14"/>
  <c r="H105" i="14"/>
  <c r="C105" i="14"/>
  <c r="G101" i="14"/>
  <c r="E92" i="14"/>
  <c r="F92" i="14" s="1"/>
  <c r="C92" i="14"/>
  <c r="E91" i="14"/>
  <c r="F91" i="14" s="1"/>
  <c r="C91" i="14"/>
  <c r="E90" i="14"/>
  <c r="F90" i="14" s="1"/>
  <c r="C90" i="14"/>
  <c r="E89" i="14"/>
  <c r="F89" i="14" s="1"/>
  <c r="C89" i="14"/>
  <c r="E88" i="14"/>
  <c r="F88" i="14" s="1"/>
  <c r="C88" i="14"/>
  <c r="E82" i="14"/>
  <c r="F82" i="14" s="1"/>
  <c r="C82" i="14"/>
  <c r="E81" i="14"/>
  <c r="F81" i="14" s="1"/>
  <c r="C81" i="14"/>
  <c r="E80" i="14"/>
  <c r="F80" i="14" s="1"/>
  <c r="C80" i="14"/>
  <c r="E79" i="14"/>
  <c r="F79" i="14" s="1"/>
  <c r="C79" i="14"/>
  <c r="E78" i="14"/>
  <c r="F78" i="14" s="1"/>
  <c r="C78" i="14"/>
  <c r="F72" i="14"/>
  <c r="G72" i="14" s="1"/>
  <c r="D72" i="14"/>
  <c r="F71" i="14"/>
  <c r="G71" i="14" s="1"/>
  <c r="D71" i="14"/>
  <c r="F70" i="14"/>
  <c r="G70" i="14" s="1"/>
  <c r="D70" i="14"/>
  <c r="F69" i="14"/>
  <c r="G69" i="14" s="1"/>
  <c r="D69" i="14"/>
  <c r="F68" i="14"/>
  <c r="G68" i="14" s="1"/>
  <c r="D68" i="14"/>
  <c r="F62" i="14"/>
  <c r="G62" i="14" s="1"/>
  <c r="D62" i="14"/>
  <c r="F61" i="14"/>
  <c r="G61" i="14" s="1"/>
  <c r="D61" i="14"/>
  <c r="F60" i="14"/>
  <c r="G60" i="14" s="1"/>
  <c r="D60" i="14"/>
  <c r="F59" i="14"/>
  <c r="G59" i="14" s="1"/>
  <c r="D59" i="14"/>
  <c r="F58" i="14"/>
  <c r="G58" i="14" s="1"/>
  <c r="D58" i="14"/>
  <c r="H110" i="9"/>
  <c r="C110" i="9"/>
  <c r="H109" i="9"/>
  <c r="C109" i="9"/>
  <c r="H108" i="9"/>
  <c r="C108" i="9"/>
  <c r="H107" i="9"/>
  <c r="C107" i="9"/>
  <c r="H106" i="9"/>
  <c r="C106" i="9"/>
  <c r="H105" i="9"/>
  <c r="C105" i="9"/>
  <c r="G101" i="9"/>
  <c r="E92" i="9"/>
  <c r="F92" i="9" s="1"/>
  <c r="C92" i="9"/>
  <c r="E91" i="9"/>
  <c r="F91" i="9" s="1"/>
  <c r="C91" i="9"/>
  <c r="E90" i="9"/>
  <c r="F90" i="9" s="1"/>
  <c r="C90" i="9"/>
  <c r="E89" i="9"/>
  <c r="F89" i="9" s="1"/>
  <c r="C89" i="9"/>
  <c r="E88" i="9"/>
  <c r="F88" i="9" s="1"/>
  <c r="C88" i="9"/>
  <c r="E82" i="9"/>
  <c r="F82" i="9" s="1"/>
  <c r="C82" i="9"/>
  <c r="E81" i="9"/>
  <c r="F81" i="9" s="1"/>
  <c r="C81" i="9"/>
  <c r="E80" i="9"/>
  <c r="F80" i="9" s="1"/>
  <c r="C80" i="9"/>
  <c r="E79" i="9"/>
  <c r="F79" i="9" s="1"/>
  <c r="C79" i="9"/>
  <c r="E78" i="9"/>
  <c r="F78" i="9" s="1"/>
  <c r="C78" i="9"/>
  <c r="F72" i="9"/>
  <c r="G72" i="9" s="1"/>
  <c r="D72" i="9"/>
  <c r="F71" i="9"/>
  <c r="G71" i="9" s="1"/>
  <c r="D71" i="9"/>
  <c r="F70" i="9"/>
  <c r="G70" i="9" s="1"/>
  <c r="D70" i="9"/>
  <c r="F69" i="9"/>
  <c r="G69" i="9" s="1"/>
  <c r="D69" i="9"/>
  <c r="F68" i="9"/>
  <c r="G68" i="9" s="1"/>
  <c r="D68" i="9"/>
  <c r="F62" i="9"/>
  <c r="G62" i="9" s="1"/>
  <c r="D62" i="9"/>
  <c r="F61" i="9"/>
  <c r="G61" i="9" s="1"/>
  <c r="D61" i="9"/>
  <c r="F60" i="9"/>
  <c r="G60" i="9" s="1"/>
  <c r="D60" i="9"/>
  <c r="F59" i="9"/>
  <c r="G59" i="9" s="1"/>
  <c r="D59" i="9"/>
  <c r="F58" i="9"/>
  <c r="G58" i="9" s="1"/>
  <c r="D58" i="9"/>
  <c r="H110" i="10"/>
  <c r="C110" i="10"/>
  <c r="H109" i="10"/>
  <c r="C109" i="10"/>
  <c r="H108" i="10"/>
  <c r="C108" i="10"/>
  <c r="H107" i="10"/>
  <c r="C107" i="10"/>
  <c r="H106" i="10"/>
  <c r="C106" i="10"/>
  <c r="H105" i="10"/>
  <c r="C105" i="10"/>
  <c r="G101" i="10"/>
  <c r="E92" i="10"/>
  <c r="F92" i="10" s="1"/>
  <c r="C92" i="10"/>
  <c r="E91" i="10"/>
  <c r="F91" i="10" s="1"/>
  <c r="C91" i="10"/>
  <c r="E90" i="10"/>
  <c r="F90" i="10" s="1"/>
  <c r="C90" i="10"/>
  <c r="E89" i="10"/>
  <c r="F89" i="10" s="1"/>
  <c r="C89" i="10"/>
  <c r="E88" i="10"/>
  <c r="F88" i="10" s="1"/>
  <c r="C88" i="10"/>
  <c r="E82" i="10"/>
  <c r="F82" i="10" s="1"/>
  <c r="C82" i="10"/>
  <c r="E81" i="10"/>
  <c r="F81" i="10" s="1"/>
  <c r="C81" i="10"/>
  <c r="E80" i="10"/>
  <c r="F80" i="10" s="1"/>
  <c r="C80" i="10"/>
  <c r="E79" i="10"/>
  <c r="F79" i="10" s="1"/>
  <c r="C79" i="10"/>
  <c r="E78" i="10"/>
  <c r="F78" i="10" s="1"/>
  <c r="C78" i="10"/>
  <c r="F72" i="10"/>
  <c r="G72" i="10" s="1"/>
  <c r="D72" i="10"/>
  <c r="F71" i="10"/>
  <c r="G71" i="10" s="1"/>
  <c r="D71" i="10"/>
  <c r="F70" i="10"/>
  <c r="G70" i="10" s="1"/>
  <c r="D70" i="10"/>
  <c r="F69" i="10"/>
  <c r="G69" i="10" s="1"/>
  <c r="D69" i="10"/>
  <c r="F68" i="10"/>
  <c r="G68" i="10" s="1"/>
  <c r="D68" i="10"/>
  <c r="F62" i="10"/>
  <c r="G62" i="10" s="1"/>
  <c r="D62" i="10"/>
  <c r="F61" i="10"/>
  <c r="G61" i="10" s="1"/>
  <c r="D61" i="10"/>
  <c r="F60" i="10"/>
  <c r="G60" i="10" s="1"/>
  <c r="D60" i="10"/>
  <c r="F59" i="10"/>
  <c r="G59" i="10" s="1"/>
  <c r="D59" i="10"/>
  <c r="F58" i="10"/>
  <c r="G58" i="10" s="1"/>
  <c r="D58" i="10"/>
  <c r="H110" i="11"/>
  <c r="C110" i="11"/>
  <c r="H109" i="11"/>
  <c r="C109" i="11"/>
  <c r="H108" i="11"/>
  <c r="C108" i="11"/>
  <c r="H107" i="11"/>
  <c r="C107" i="11"/>
  <c r="H106" i="11"/>
  <c r="C106" i="11"/>
  <c r="H105" i="11"/>
  <c r="C105" i="11"/>
  <c r="G101" i="11"/>
  <c r="E92" i="11"/>
  <c r="F92" i="11" s="1"/>
  <c r="C92" i="11"/>
  <c r="E91" i="11"/>
  <c r="F91" i="11" s="1"/>
  <c r="C91" i="11"/>
  <c r="E90" i="11"/>
  <c r="F90" i="11" s="1"/>
  <c r="C90" i="11"/>
  <c r="E89" i="11"/>
  <c r="F89" i="11" s="1"/>
  <c r="C89" i="11"/>
  <c r="E88" i="11"/>
  <c r="F88" i="11" s="1"/>
  <c r="C88" i="11"/>
  <c r="E82" i="11"/>
  <c r="F82" i="11" s="1"/>
  <c r="C82" i="11"/>
  <c r="E81" i="11"/>
  <c r="F81" i="11" s="1"/>
  <c r="C81" i="11"/>
  <c r="E80" i="11"/>
  <c r="F80" i="11" s="1"/>
  <c r="C80" i="11"/>
  <c r="E79" i="11"/>
  <c r="F79" i="11" s="1"/>
  <c r="C79" i="11"/>
  <c r="E78" i="11"/>
  <c r="F78" i="11" s="1"/>
  <c r="C78" i="11"/>
  <c r="F72" i="11"/>
  <c r="G72" i="11" s="1"/>
  <c r="D72" i="11"/>
  <c r="F71" i="11"/>
  <c r="G71" i="11" s="1"/>
  <c r="D71" i="11"/>
  <c r="F70" i="11"/>
  <c r="G70" i="11" s="1"/>
  <c r="D70" i="11"/>
  <c r="F69" i="11"/>
  <c r="G69" i="11" s="1"/>
  <c r="D69" i="11"/>
  <c r="F68" i="11"/>
  <c r="G68" i="11" s="1"/>
  <c r="D68" i="11"/>
  <c r="F62" i="11"/>
  <c r="G62" i="11" s="1"/>
  <c r="D62" i="11"/>
  <c r="F61" i="11"/>
  <c r="G61" i="11" s="1"/>
  <c r="D61" i="11"/>
  <c r="F60" i="11"/>
  <c r="G60" i="11" s="1"/>
  <c r="D60" i="11"/>
  <c r="F59" i="11"/>
  <c r="G59" i="11" s="1"/>
  <c r="D59" i="11"/>
  <c r="F58" i="11"/>
  <c r="G58" i="11" s="1"/>
  <c r="D58" i="11"/>
  <c r="H110" i="12"/>
  <c r="C110" i="12"/>
  <c r="H109" i="12"/>
  <c r="C109" i="12"/>
  <c r="H108" i="12"/>
  <c r="C108" i="12"/>
  <c r="H107" i="12"/>
  <c r="C107" i="12"/>
  <c r="H106" i="12"/>
  <c r="C106" i="12"/>
  <c r="H105" i="12"/>
  <c r="C105" i="12"/>
  <c r="G101" i="12"/>
  <c r="E92" i="12"/>
  <c r="F92" i="12" s="1"/>
  <c r="C92" i="12"/>
  <c r="E91" i="12"/>
  <c r="F91" i="12" s="1"/>
  <c r="C91" i="12"/>
  <c r="E90" i="12"/>
  <c r="F90" i="12" s="1"/>
  <c r="C90" i="12"/>
  <c r="E89" i="12"/>
  <c r="F89" i="12" s="1"/>
  <c r="C89" i="12"/>
  <c r="E88" i="12"/>
  <c r="F88" i="12" s="1"/>
  <c r="C88" i="12"/>
  <c r="E82" i="12"/>
  <c r="F82" i="12" s="1"/>
  <c r="C82" i="12"/>
  <c r="E81" i="12"/>
  <c r="F81" i="12" s="1"/>
  <c r="C81" i="12"/>
  <c r="E80" i="12"/>
  <c r="F80" i="12" s="1"/>
  <c r="C80" i="12"/>
  <c r="E79" i="12"/>
  <c r="F79" i="12" s="1"/>
  <c r="C79" i="12"/>
  <c r="E78" i="12"/>
  <c r="F78" i="12" s="1"/>
  <c r="C78" i="12"/>
  <c r="F72" i="12"/>
  <c r="G72" i="12" s="1"/>
  <c r="D72" i="12"/>
  <c r="F71" i="12"/>
  <c r="G71" i="12" s="1"/>
  <c r="D71" i="12"/>
  <c r="F70" i="12"/>
  <c r="G70" i="12" s="1"/>
  <c r="D70" i="12"/>
  <c r="F69" i="12"/>
  <c r="G69" i="12" s="1"/>
  <c r="D69" i="12"/>
  <c r="F68" i="12"/>
  <c r="G68" i="12" s="1"/>
  <c r="D68" i="12"/>
  <c r="F62" i="12"/>
  <c r="G62" i="12" s="1"/>
  <c r="D62" i="12"/>
  <c r="F61" i="12"/>
  <c r="G61" i="12" s="1"/>
  <c r="D61" i="12"/>
  <c r="F60" i="12"/>
  <c r="G60" i="12" s="1"/>
  <c r="D60" i="12"/>
  <c r="F59" i="12"/>
  <c r="G59" i="12" s="1"/>
  <c r="D59" i="12"/>
  <c r="F58" i="12"/>
  <c r="G58" i="12" s="1"/>
  <c r="D58" i="12"/>
  <c r="H110" i="13"/>
  <c r="C110" i="13"/>
  <c r="H109" i="13"/>
  <c r="C109" i="13"/>
  <c r="H108" i="13"/>
  <c r="C108" i="13"/>
  <c r="H107" i="13"/>
  <c r="C107" i="13"/>
  <c r="H106" i="13"/>
  <c r="C106" i="13"/>
  <c r="H105" i="13"/>
  <c r="C105" i="13"/>
  <c r="G101" i="13"/>
  <c r="E92" i="13"/>
  <c r="F92" i="13" s="1"/>
  <c r="C92" i="13"/>
  <c r="E91" i="13"/>
  <c r="F91" i="13" s="1"/>
  <c r="C91" i="13"/>
  <c r="E90" i="13"/>
  <c r="F90" i="13" s="1"/>
  <c r="C90" i="13"/>
  <c r="E89" i="13"/>
  <c r="F89" i="13" s="1"/>
  <c r="C89" i="13"/>
  <c r="E88" i="13"/>
  <c r="F88" i="13" s="1"/>
  <c r="C88" i="13"/>
  <c r="E82" i="13"/>
  <c r="F82" i="13" s="1"/>
  <c r="C82" i="13"/>
  <c r="E81" i="13"/>
  <c r="F81" i="13" s="1"/>
  <c r="C81" i="13"/>
  <c r="E80" i="13"/>
  <c r="F80" i="13" s="1"/>
  <c r="C80" i="13"/>
  <c r="E79" i="13"/>
  <c r="F79" i="13" s="1"/>
  <c r="C79" i="13"/>
  <c r="E78" i="13"/>
  <c r="F78" i="13" s="1"/>
  <c r="C78" i="13"/>
  <c r="F72" i="13"/>
  <c r="G72" i="13" s="1"/>
  <c r="D72" i="13"/>
  <c r="F71" i="13"/>
  <c r="G71" i="13" s="1"/>
  <c r="D71" i="13"/>
  <c r="F70" i="13"/>
  <c r="G70" i="13" s="1"/>
  <c r="D70" i="13"/>
  <c r="F69" i="13"/>
  <c r="G69" i="13" s="1"/>
  <c r="D69" i="13"/>
  <c r="F68" i="13"/>
  <c r="G68" i="13" s="1"/>
  <c r="D68" i="13"/>
  <c r="F62" i="13"/>
  <c r="G62" i="13" s="1"/>
  <c r="D62" i="13"/>
  <c r="F61" i="13"/>
  <c r="G61" i="13" s="1"/>
  <c r="D61" i="13"/>
  <c r="F60" i="13"/>
  <c r="G60" i="13" s="1"/>
  <c r="D60" i="13"/>
  <c r="F59" i="13"/>
  <c r="G59" i="13" s="1"/>
  <c r="D59" i="13"/>
  <c r="F58" i="13"/>
  <c r="G58" i="13" s="1"/>
  <c r="D58" i="13"/>
  <c r="F94" i="12" l="1"/>
  <c r="F94" i="15"/>
  <c r="H112" i="9"/>
  <c r="H112" i="35"/>
  <c r="G74" i="34"/>
  <c r="G64" i="32"/>
  <c r="H112" i="28"/>
  <c r="G64" i="25"/>
  <c r="F84" i="25"/>
  <c r="F84" i="23"/>
  <c r="G74" i="21"/>
  <c r="G64" i="17"/>
  <c r="G74" i="17"/>
  <c r="H112" i="33"/>
  <c r="F84" i="15"/>
  <c r="F84" i="16"/>
  <c r="F84" i="17"/>
  <c r="H112" i="18"/>
  <c r="F84" i="19"/>
  <c r="H112" i="20"/>
  <c r="G64" i="22"/>
  <c r="G74" i="24"/>
  <c r="G74" i="25"/>
  <c r="G74" i="26"/>
  <c r="H112" i="27"/>
  <c r="H112" i="29"/>
  <c r="G74" i="30"/>
  <c r="H112" i="31"/>
  <c r="G64" i="31"/>
  <c r="H112" i="32"/>
  <c r="G74" i="36"/>
  <c r="G74" i="37"/>
  <c r="G64" i="37"/>
  <c r="H112" i="38"/>
  <c r="G64" i="38"/>
  <c r="H112" i="14"/>
  <c r="G64" i="14"/>
  <c r="G64" i="9"/>
  <c r="G74" i="10"/>
  <c r="H112" i="11"/>
  <c r="G64" i="11"/>
  <c r="H112" i="12"/>
  <c r="H112" i="13"/>
  <c r="F94" i="13"/>
  <c r="F94" i="19"/>
  <c r="F94" i="27"/>
  <c r="F94" i="35"/>
  <c r="F94" i="33"/>
  <c r="F94" i="17"/>
  <c r="F94" i="31"/>
  <c r="F94" i="18"/>
  <c r="G64" i="15"/>
  <c r="H112" i="15"/>
  <c r="G74" i="15"/>
  <c r="F94" i="16"/>
  <c r="H112" i="16"/>
  <c r="G64" i="16"/>
  <c r="G74" i="16"/>
  <c r="H112" i="17"/>
  <c r="F84" i="18"/>
  <c r="G74" i="18"/>
  <c r="G64" i="18"/>
  <c r="G74" i="19"/>
  <c r="H112" i="19"/>
  <c r="G64" i="19"/>
  <c r="G74" i="20"/>
  <c r="F84" i="20"/>
  <c r="G64" i="20"/>
  <c r="F94" i="20"/>
  <c r="G64" i="21"/>
  <c r="H112" i="21"/>
  <c r="F84" i="21"/>
  <c r="F94" i="21"/>
  <c r="F94" i="22"/>
  <c r="H112" i="22"/>
  <c r="F84" i="22"/>
  <c r="G74" i="22"/>
  <c r="F94" i="23"/>
  <c r="G64" i="23"/>
  <c r="H112" i="23"/>
  <c r="G74" i="23"/>
  <c r="F94" i="24"/>
  <c r="H112" i="24"/>
  <c r="F84" i="24"/>
  <c r="G64" i="24"/>
  <c r="F94" i="25"/>
  <c r="H112" i="25"/>
  <c r="F94" i="26"/>
  <c r="H112" i="26"/>
  <c r="F84" i="26"/>
  <c r="G64" i="26"/>
  <c r="F84" i="27"/>
  <c r="G74" i="27"/>
  <c r="G64" i="27"/>
  <c r="G64" i="28"/>
  <c r="G74" i="28"/>
  <c r="F84" i="28"/>
  <c r="F94" i="28"/>
  <c r="G64" i="29"/>
  <c r="G74" i="29"/>
  <c r="F84" i="29"/>
  <c r="F94" i="29"/>
  <c r="F84" i="30"/>
  <c r="F94" i="30"/>
  <c r="G64" i="30"/>
  <c r="H112" i="30"/>
  <c r="F84" i="31"/>
  <c r="G74" i="31"/>
  <c r="F84" i="32"/>
  <c r="F94" i="32"/>
  <c r="G74" i="32"/>
  <c r="F84" i="33"/>
  <c r="G74" i="33"/>
  <c r="G64" i="33"/>
  <c r="G64" i="34"/>
  <c r="F94" i="34"/>
  <c r="H112" i="34"/>
  <c r="F84" i="34"/>
  <c r="F84" i="35"/>
  <c r="G74" i="35"/>
  <c r="G64" i="35"/>
  <c r="G64" i="36"/>
  <c r="F94" i="36"/>
  <c r="H112" i="36"/>
  <c r="F84" i="36"/>
  <c r="H112" i="37"/>
  <c r="F84" i="37"/>
  <c r="F94" i="37"/>
  <c r="G74" i="38"/>
  <c r="F84" i="38"/>
  <c r="F94" i="38"/>
  <c r="G74" i="14"/>
  <c r="F84" i="14"/>
  <c r="F94" i="14"/>
  <c r="G74" i="9"/>
  <c r="F84" i="9"/>
  <c r="F94" i="9"/>
  <c r="G64" i="10"/>
  <c r="F94" i="10"/>
  <c r="H112" i="10"/>
  <c r="F84" i="10"/>
  <c r="G74" i="11"/>
  <c r="F84" i="11"/>
  <c r="F94" i="11"/>
  <c r="G74" i="12"/>
  <c r="G64" i="12"/>
  <c r="F84" i="12"/>
  <c r="F84" i="13"/>
  <c r="G74" i="13"/>
  <c r="G64" i="13"/>
  <c r="E82" i="44"/>
  <c r="F82" i="44" s="1"/>
  <c r="E81" i="44"/>
  <c r="F81" i="44" s="1"/>
  <c r="E80" i="44"/>
  <c r="F80" i="44" s="1"/>
  <c r="E79" i="44"/>
  <c r="F79" i="44" s="1"/>
  <c r="E78" i="44"/>
  <c r="F78" i="44" s="1"/>
  <c r="C81" i="44" l="1"/>
  <c r="C80" i="44"/>
  <c r="C79" i="44"/>
  <c r="C78" i="44"/>
  <c r="C82" i="44"/>
  <c r="C110" i="44" l="1"/>
  <c r="C109" i="44"/>
  <c r="C108" i="44"/>
  <c r="C107" i="44"/>
  <c r="C106" i="44"/>
  <c r="C105" i="44"/>
  <c r="E92" i="44"/>
  <c r="E91" i="44"/>
  <c r="E90" i="44"/>
  <c r="E89" i="44"/>
  <c r="E88" i="44"/>
  <c r="C92" i="44"/>
  <c r="C91" i="44"/>
  <c r="C90" i="44"/>
  <c r="C89" i="44"/>
  <c r="C88" i="44"/>
  <c r="F62" i="44"/>
  <c r="F61" i="44"/>
  <c r="F60" i="44"/>
  <c r="F59" i="44"/>
  <c r="F58" i="44"/>
  <c r="D62" i="44"/>
  <c r="D61" i="44"/>
  <c r="D60" i="44"/>
  <c r="D59" i="44"/>
  <c r="D58" i="44"/>
  <c r="F72" i="44"/>
  <c r="F71" i="44"/>
  <c r="F70" i="44"/>
  <c r="F69" i="44"/>
  <c r="F68" i="44"/>
  <c r="B4" i="13" l="1"/>
  <c r="B4" i="12" s="1"/>
  <c r="B4" i="11" s="1"/>
  <c r="B4" i="10" s="1"/>
  <c r="B4" i="9" s="1"/>
  <c r="B4" i="14" s="1"/>
  <c r="B4" i="38" s="1"/>
  <c r="B4" i="37" s="1"/>
  <c r="B4" i="36" s="1"/>
  <c r="B4" i="35" s="1"/>
  <c r="B4" i="34" s="1"/>
  <c r="B4" i="33" s="1"/>
  <c r="B4" i="32" s="1"/>
  <c r="B4" i="31" s="1"/>
  <c r="B4" i="30" s="1"/>
  <c r="B4" i="29" s="1"/>
  <c r="B4" i="28" s="1"/>
  <c r="B4" i="27" s="1"/>
  <c r="B4" i="26" s="1"/>
  <c r="B4" i="25" s="1"/>
  <c r="B4" i="24" s="1"/>
  <c r="B4" i="23" s="1"/>
  <c r="B4" i="22" s="1"/>
  <c r="B4" i="21" s="1"/>
  <c r="B4" i="20" s="1"/>
  <c r="B4" i="19" s="1"/>
  <c r="B4" i="18" s="1"/>
  <c r="B4" i="17" s="1"/>
  <c r="B4" i="16" s="1"/>
  <c r="B4" i="15" s="1"/>
  <c r="H109" i="44" l="1"/>
  <c r="H107" i="44"/>
  <c r="H105" i="44"/>
  <c r="H110" i="44"/>
  <c r="H108" i="44"/>
  <c r="H106" i="44"/>
  <c r="H42" i="15" l="1"/>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H42" i="22"/>
  <c r="I42" i="22" s="1"/>
  <c r="H41" i="22"/>
  <c r="I41" i="22" s="1"/>
  <c r="H40" i="22"/>
  <c r="I40" i="22" s="1"/>
  <c r="H39" i="22"/>
  <c r="I39" i="22" s="1"/>
  <c r="H38" i="22"/>
  <c r="I38" i="22" s="1"/>
  <c r="H37" i="22"/>
  <c r="I37"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H42" i="23"/>
  <c r="I42" i="23" s="1"/>
  <c r="H41" i="23"/>
  <c r="I41" i="23" s="1"/>
  <c r="H40" i="23"/>
  <c r="I40" i="23" s="1"/>
  <c r="H39" i="23"/>
  <c r="I39" i="23" s="1"/>
  <c r="H38" i="23"/>
  <c r="I38" i="23" s="1"/>
  <c r="H37" i="23"/>
  <c r="I37"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42" i="25"/>
  <c r="I42" i="25" s="1"/>
  <c r="H41" i="25"/>
  <c r="I41" i="25" s="1"/>
  <c r="H40" i="25"/>
  <c r="I40" i="25" s="1"/>
  <c r="H39" i="25"/>
  <c r="I39" i="25" s="1"/>
  <c r="H38" i="25"/>
  <c r="I38" i="25" s="1"/>
  <c r="H37" i="25"/>
  <c r="I37" i="25" s="1"/>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H42" i="26"/>
  <c r="I42" i="26" s="1"/>
  <c r="H41" i="26"/>
  <c r="I41" i="26" s="1"/>
  <c r="H40" i="26"/>
  <c r="I40" i="26" s="1"/>
  <c r="H39" i="26"/>
  <c r="I39" i="26" s="1"/>
  <c r="H38" i="26"/>
  <c r="I38" i="26" s="1"/>
  <c r="H37" i="26"/>
  <c r="I37"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H42" i="27"/>
  <c r="I42" i="27" s="1"/>
  <c r="H41" i="27"/>
  <c r="I41" i="27" s="1"/>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H42" i="30"/>
  <c r="I42" i="30" s="1"/>
  <c r="H41" i="30"/>
  <c r="I41" i="30" s="1"/>
  <c r="H40" i="30"/>
  <c r="I40" i="30" s="1"/>
  <c r="H39" i="30"/>
  <c r="I39" i="30" s="1"/>
  <c r="H38" i="30"/>
  <c r="I38" i="30" s="1"/>
  <c r="H37" i="30"/>
  <c r="I37" i="30" s="1"/>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H42" i="31"/>
  <c r="I42"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H42" i="32"/>
  <c r="I42" i="32" s="1"/>
  <c r="H41" i="32"/>
  <c r="I41" i="32" s="1"/>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H42" i="33"/>
  <c r="I42" i="33" s="1"/>
  <c r="H41" i="33"/>
  <c r="I41" i="33" s="1"/>
  <c r="H40" i="33"/>
  <c r="I40" i="33" s="1"/>
  <c r="H39" i="33"/>
  <c r="I39" i="33" s="1"/>
  <c r="H38" i="33"/>
  <c r="I38" i="33" s="1"/>
  <c r="H37" i="33"/>
  <c r="I37"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H42" i="34"/>
  <c r="I42" i="34" s="1"/>
  <c r="H41" i="34"/>
  <c r="I41" i="34" s="1"/>
  <c r="H40" i="34"/>
  <c r="I40" i="34" s="1"/>
  <c r="H39" i="34"/>
  <c r="I39" i="34" s="1"/>
  <c r="H38" i="34"/>
  <c r="I38"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H42" i="35"/>
  <c r="I42" i="35" s="1"/>
  <c r="H41" i="35"/>
  <c r="I41" i="35" s="1"/>
  <c r="H40" i="35"/>
  <c r="I40" i="35" s="1"/>
  <c r="H39" i="35"/>
  <c r="I39" i="35" s="1"/>
  <c r="H38" i="35"/>
  <c r="I38" i="35" s="1"/>
  <c r="H37" i="35"/>
  <c r="I37"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H42" i="36"/>
  <c r="I42" i="36" s="1"/>
  <c r="H41" i="36"/>
  <c r="I41" i="36" s="1"/>
  <c r="H40" i="36"/>
  <c r="I40" i="36" s="1"/>
  <c r="H39" i="36"/>
  <c r="I39" i="36" s="1"/>
  <c r="H38" i="36"/>
  <c r="I38" i="36" s="1"/>
  <c r="H37" i="36"/>
  <c r="I37"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H42" i="37"/>
  <c r="I42" i="37" s="1"/>
  <c r="H41" i="37"/>
  <c r="I41" i="37" s="1"/>
  <c r="H40" i="37"/>
  <c r="I40" i="37" s="1"/>
  <c r="H39" i="37"/>
  <c r="I39" i="37" s="1"/>
  <c r="H38" i="37"/>
  <c r="I38" i="37" s="1"/>
  <c r="H37" i="37"/>
  <c r="I37"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H42" i="38"/>
  <c r="I42"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H42" i="9"/>
  <c r="I42" i="9" s="1"/>
  <c r="H41" i="9"/>
  <c r="I41" i="9" s="1"/>
  <c r="H40" i="9"/>
  <c r="I40" i="9" s="1"/>
  <c r="H39" i="9"/>
  <c r="I39" i="9" s="1"/>
  <c r="H38" i="9"/>
  <c r="I38" i="9" s="1"/>
  <c r="H37" i="9"/>
  <c r="I37" i="9" s="1"/>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H42" i="10"/>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H42" i="11"/>
  <c r="I42" i="11" s="1"/>
  <c r="H41" i="11"/>
  <c r="I41" i="11" s="1"/>
  <c r="H40" i="11"/>
  <c r="I40" i="11" s="1"/>
  <c r="H39" i="11"/>
  <c r="I39" i="11" s="1"/>
  <c r="H38" i="11"/>
  <c r="I38" i="11" s="1"/>
  <c r="H37" i="11"/>
  <c r="I37" i="11" s="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H42" i="13"/>
  <c r="I42" i="13" s="1"/>
  <c r="H41" i="13"/>
  <c r="I41"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I44" i="29" l="1"/>
  <c r="I44" i="24"/>
  <c r="I44" i="17"/>
  <c r="I44" i="15"/>
  <c r="I44" i="16"/>
  <c r="I44" i="18"/>
  <c r="I44" i="19"/>
  <c r="I44" i="20"/>
  <c r="I44" i="21"/>
  <c r="I44" i="22"/>
  <c r="I44" i="23"/>
  <c r="I44" i="25"/>
  <c r="I44" i="26"/>
  <c r="I44" i="27"/>
  <c r="I44" i="28"/>
  <c r="I44" i="30"/>
  <c r="I44" i="31"/>
  <c r="G25" i="39"/>
  <c r="I44" i="32"/>
  <c r="I44" i="33"/>
  <c r="I44" i="34"/>
  <c r="I44" i="35"/>
  <c r="I44" i="36"/>
  <c r="I44" i="37"/>
  <c r="I44" i="38"/>
  <c r="I44" i="14"/>
  <c r="I44" i="9"/>
  <c r="I44" i="10"/>
  <c r="I44" i="11"/>
  <c r="I44" i="12"/>
  <c r="I44" i="13"/>
  <c r="H112" i="44" l="1"/>
  <c r="H190" i="15" l="1"/>
  <c r="G188" i="15"/>
  <c r="S41" i="39" s="1"/>
  <c r="G181" i="15"/>
  <c r="R41" i="39" s="1"/>
  <c r="G174" i="15"/>
  <c r="Q41" i="39" s="1"/>
  <c r="G167" i="15"/>
  <c r="P41" i="39" s="1"/>
  <c r="G158" i="15"/>
  <c r="O41" i="39" s="1"/>
  <c r="G149" i="15"/>
  <c r="N41" i="39" s="1"/>
  <c r="G140" i="15"/>
  <c r="M41" i="39" s="1"/>
  <c r="G126" i="15"/>
  <c r="L41" i="39" s="1"/>
  <c r="I41" i="39"/>
  <c r="H190" i="16"/>
  <c r="G188" i="16"/>
  <c r="S40" i="39" s="1"/>
  <c r="G181" i="16"/>
  <c r="R40" i="39" s="1"/>
  <c r="G174" i="16"/>
  <c r="Q40" i="39" s="1"/>
  <c r="G167" i="16"/>
  <c r="P40" i="39" s="1"/>
  <c r="G158" i="16"/>
  <c r="O40" i="39" s="1"/>
  <c r="G149" i="16"/>
  <c r="N40" i="39" s="1"/>
  <c r="G140" i="16"/>
  <c r="M40" i="39" s="1"/>
  <c r="G126" i="16"/>
  <c r="L40" i="39" s="1"/>
  <c r="I40" i="39"/>
  <c r="H190" i="17"/>
  <c r="G188" i="17"/>
  <c r="S39" i="39" s="1"/>
  <c r="G181" i="17"/>
  <c r="R39" i="39" s="1"/>
  <c r="G174" i="17"/>
  <c r="Q39" i="39" s="1"/>
  <c r="G167" i="17"/>
  <c r="P39" i="39" s="1"/>
  <c r="G158" i="17"/>
  <c r="O39" i="39" s="1"/>
  <c r="G149" i="17"/>
  <c r="N39" i="39" s="1"/>
  <c r="G140" i="17"/>
  <c r="M39" i="39" s="1"/>
  <c r="G126" i="17"/>
  <c r="L39" i="39" s="1"/>
  <c r="I39" i="39"/>
  <c r="H190" i="18"/>
  <c r="G188" i="18"/>
  <c r="S38" i="39" s="1"/>
  <c r="G181" i="18"/>
  <c r="R38" i="39" s="1"/>
  <c r="G174" i="18"/>
  <c r="Q38" i="39" s="1"/>
  <c r="G167" i="18"/>
  <c r="P38" i="39" s="1"/>
  <c r="G158" i="18"/>
  <c r="O38" i="39" s="1"/>
  <c r="G149" i="18"/>
  <c r="N38" i="39" s="1"/>
  <c r="G140" i="18"/>
  <c r="M38" i="39" s="1"/>
  <c r="G126" i="18"/>
  <c r="L38" i="39" s="1"/>
  <c r="I38" i="39"/>
  <c r="H190" i="19"/>
  <c r="G188" i="19"/>
  <c r="S37" i="39" s="1"/>
  <c r="G181" i="19"/>
  <c r="R37" i="39" s="1"/>
  <c r="G174" i="19"/>
  <c r="Q37" i="39" s="1"/>
  <c r="G167" i="19"/>
  <c r="P37" i="39" s="1"/>
  <c r="G158" i="19"/>
  <c r="O37" i="39" s="1"/>
  <c r="G149" i="19"/>
  <c r="N37" i="39" s="1"/>
  <c r="G140" i="19"/>
  <c r="M37" i="39" s="1"/>
  <c r="G126" i="19"/>
  <c r="L37" i="39" s="1"/>
  <c r="I37" i="39"/>
  <c r="H190" i="20"/>
  <c r="G188" i="20"/>
  <c r="S36" i="39" s="1"/>
  <c r="G181" i="20"/>
  <c r="R36" i="39" s="1"/>
  <c r="G174" i="20"/>
  <c r="Q36" i="39" s="1"/>
  <c r="G167" i="20"/>
  <c r="P36" i="39" s="1"/>
  <c r="G158" i="20"/>
  <c r="O36" i="39" s="1"/>
  <c r="G149" i="20"/>
  <c r="N36" i="39" s="1"/>
  <c r="G140" i="20"/>
  <c r="M36" i="39" s="1"/>
  <c r="G126" i="20"/>
  <c r="L36" i="39" s="1"/>
  <c r="I36" i="39"/>
  <c r="H190" i="21"/>
  <c r="G188" i="21"/>
  <c r="S35" i="39" s="1"/>
  <c r="G181" i="21"/>
  <c r="R35" i="39" s="1"/>
  <c r="G174" i="21"/>
  <c r="Q35" i="39" s="1"/>
  <c r="G167" i="21"/>
  <c r="P35" i="39" s="1"/>
  <c r="G158" i="21"/>
  <c r="O35" i="39" s="1"/>
  <c r="G149" i="21"/>
  <c r="N35" i="39" s="1"/>
  <c r="G140" i="21"/>
  <c r="M35" i="39" s="1"/>
  <c r="G126" i="21"/>
  <c r="L35" i="39" s="1"/>
  <c r="I35" i="39"/>
  <c r="H190" i="22"/>
  <c r="G188" i="22"/>
  <c r="S34" i="39" s="1"/>
  <c r="G181" i="22"/>
  <c r="R34" i="39" s="1"/>
  <c r="G174" i="22"/>
  <c r="Q34" i="39" s="1"/>
  <c r="G167" i="22"/>
  <c r="P34" i="39" s="1"/>
  <c r="G158" i="22"/>
  <c r="O34" i="39" s="1"/>
  <c r="G149" i="22"/>
  <c r="N34" i="39" s="1"/>
  <c r="G140" i="22"/>
  <c r="M34" i="39" s="1"/>
  <c r="G126" i="22"/>
  <c r="L34" i="39" s="1"/>
  <c r="I34" i="39"/>
  <c r="H190" i="23"/>
  <c r="G188" i="23"/>
  <c r="S33" i="39" s="1"/>
  <c r="G181" i="23"/>
  <c r="R33" i="39" s="1"/>
  <c r="G174" i="23"/>
  <c r="Q33" i="39" s="1"/>
  <c r="G167" i="23"/>
  <c r="P33" i="39" s="1"/>
  <c r="G158" i="23"/>
  <c r="O33" i="39" s="1"/>
  <c r="G149" i="23"/>
  <c r="N33" i="39" s="1"/>
  <c r="G140" i="23"/>
  <c r="M33" i="39" s="1"/>
  <c r="G126" i="23"/>
  <c r="L33" i="39" s="1"/>
  <c r="I33" i="39"/>
  <c r="H190" i="24"/>
  <c r="G188" i="24"/>
  <c r="S32" i="39" s="1"/>
  <c r="G181" i="24"/>
  <c r="R32" i="39" s="1"/>
  <c r="G174" i="24"/>
  <c r="Q32" i="39" s="1"/>
  <c r="G167" i="24"/>
  <c r="P32" i="39" s="1"/>
  <c r="G158" i="24"/>
  <c r="O32" i="39" s="1"/>
  <c r="G149" i="24"/>
  <c r="N32" i="39" s="1"/>
  <c r="G140" i="24"/>
  <c r="M32" i="39" s="1"/>
  <c r="G126" i="24"/>
  <c r="L32" i="39" s="1"/>
  <c r="I32" i="39"/>
  <c r="H190" i="25"/>
  <c r="G188" i="25"/>
  <c r="S31" i="39" s="1"/>
  <c r="G181" i="25"/>
  <c r="R31" i="39" s="1"/>
  <c r="G174" i="25"/>
  <c r="Q31" i="39" s="1"/>
  <c r="G167" i="25"/>
  <c r="P31" i="39" s="1"/>
  <c r="G158" i="25"/>
  <c r="O31" i="39" s="1"/>
  <c r="G149" i="25"/>
  <c r="N31" i="39" s="1"/>
  <c r="G140" i="25"/>
  <c r="M31" i="39" s="1"/>
  <c r="G126" i="25"/>
  <c r="L31" i="39" s="1"/>
  <c r="I31" i="39"/>
  <c r="H190" i="26"/>
  <c r="G188" i="26"/>
  <c r="S30" i="39" s="1"/>
  <c r="G181" i="26"/>
  <c r="R30" i="39" s="1"/>
  <c r="G174" i="26"/>
  <c r="Q30" i="39" s="1"/>
  <c r="G167" i="26"/>
  <c r="P30" i="39" s="1"/>
  <c r="G158" i="26"/>
  <c r="O30" i="39" s="1"/>
  <c r="G149" i="26"/>
  <c r="N30" i="39" s="1"/>
  <c r="G140" i="26"/>
  <c r="M30" i="39" s="1"/>
  <c r="G126" i="26"/>
  <c r="L30" i="39" s="1"/>
  <c r="I30" i="39"/>
  <c r="H190" i="27"/>
  <c r="G188" i="27"/>
  <c r="S29" i="39" s="1"/>
  <c r="G181" i="27"/>
  <c r="R29" i="39" s="1"/>
  <c r="G174" i="27"/>
  <c r="Q29" i="39" s="1"/>
  <c r="G167" i="27"/>
  <c r="P29" i="39" s="1"/>
  <c r="G158" i="27"/>
  <c r="O29" i="39" s="1"/>
  <c r="G149" i="27"/>
  <c r="N29" i="39" s="1"/>
  <c r="G140" i="27"/>
  <c r="M29" i="39" s="1"/>
  <c r="G126" i="27"/>
  <c r="L29" i="39" s="1"/>
  <c r="I29" i="39"/>
  <c r="H190" i="28"/>
  <c r="G188" i="28"/>
  <c r="S28" i="39" s="1"/>
  <c r="G181" i="28"/>
  <c r="R28" i="39" s="1"/>
  <c r="G174" i="28"/>
  <c r="Q28" i="39" s="1"/>
  <c r="G167" i="28"/>
  <c r="P28" i="39" s="1"/>
  <c r="G158" i="28"/>
  <c r="O28" i="39" s="1"/>
  <c r="G149" i="28"/>
  <c r="N28" i="39" s="1"/>
  <c r="G140" i="28"/>
  <c r="M28" i="39" s="1"/>
  <c r="G126" i="28"/>
  <c r="L28" i="39" s="1"/>
  <c r="I28" i="39"/>
  <c r="H190" i="29"/>
  <c r="G188" i="29"/>
  <c r="S27" i="39" s="1"/>
  <c r="G181" i="29"/>
  <c r="R27" i="39" s="1"/>
  <c r="G174" i="29"/>
  <c r="Q27" i="39" s="1"/>
  <c r="G167" i="29"/>
  <c r="P27" i="39" s="1"/>
  <c r="G158" i="29"/>
  <c r="O27" i="39" s="1"/>
  <c r="G149" i="29"/>
  <c r="N27" i="39" s="1"/>
  <c r="G140" i="29"/>
  <c r="M27" i="39" s="1"/>
  <c r="G126" i="29"/>
  <c r="L27" i="39" s="1"/>
  <c r="I27" i="39"/>
  <c r="H190" i="30"/>
  <c r="G188" i="30"/>
  <c r="S26" i="39" s="1"/>
  <c r="G181" i="30"/>
  <c r="R26" i="39" s="1"/>
  <c r="G174" i="30"/>
  <c r="Q26" i="39" s="1"/>
  <c r="G167" i="30"/>
  <c r="P26" i="39" s="1"/>
  <c r="G158" i="30"/>
  <c r="O26" i="39" s="1"/>
  <c r="G149" i="30"/>
  <c r="N26" i="39" s="1"/>
  <c r="G140" i="30"/>
  <c r="M26" i="39" s="1"/>
  <c r="G126" i="30"/>
  <c r="L26" i="39" s="1"/>
  <c r="I26" i="39"/>
  <c r="H190" i="31"/>
  <c r="G188" i="31"/>
  <c r="S25" i="39" s="1"/>
  <c r="G181" i="31"/>
  <c r="R25" i="39" s="1"/>
  <c r="G174" i="31"/>
  <c r="Q25" i="39" s="1"/>
  <c r="G167" i="31"/>
  <c r="P25" i="39" s="1"/>
  <c r="G158" i="31"/>
  <c r="O25" i="39" s="1"/>
  <c r="G149" i="31"/>
  <c r="N25" i="39" s="1"/>
  <c r="G140" i="31"/>
  <c r="M25" i="39" s="1"/>
  <c r="G126" i="31"/>
  <c r="L25" i="39" s="1"/>
  <c r="I25" i="39"/>
  <c r="H190" i="32"/>
  <c r="G188" i="32"/>
  <c r="S24" i="39" s="1"/>
  <c r="G181" i="32"/>
  <c r="R24" i="39" s="1"/>
  <c r="G174" i="32"/>
  <c r="Q24" i="39" s="1"/>
  <c r="G167" i="32"/>
  <c r="P24" i="39" s="1"/>
  <c r="G158" i="32"/>
  <c r="O24" i="39" s="1"/>
  <c r="G149" i="32"/>
  <c r="N24" i="39" s="1"/>
  <c r="G140" i="32"/>
  <c r="M24" i="39" s="1"/>
  <c r="G126" i="32"/>
  <c r="L24" i="39" s="1"/>
  <c r="I24" i="39"/>
  <c r="H190" i="33"/>
  <c r="G188" i="33"/>
  <c r="S23" i="39" s="1"/>
  <c r="G181" i="33"/>
  <c r="R23" i="39" s="1"/>
  <c r="G174" i="33"/>
  <c r="Q23" i="39" s="1"/>
  <c r="G167" i="33"/>
  <c r="P23" i="39" s="1"/>
  <c r="G158" i="33"/>
  <c r="O23" i="39" s="1"/>
  <c r="G149" i="33"/>
  <c r="N23" i="39" s="1"/>
  <c r="G140" i="33"/>
  <c r="M23" i="39" s="1"/>
  <c r="G126" i="33"/>
  <c r="L23" i="39" s="1"/>
  <c r="I23" i="39"/>
  <c r="H190" i="34"/>
  <c r="G188" i="34"/>
  <c r="S22" i="39" s="1"/>
  <c r="G181" i="34"/>
  <c r="R22" i="39" s="1"/>
  <c r="G174" i="34"/>
  <c r="Q22" i="39" s="1"/>
  <c r="G167" i="34"/>
  <c r="P22" i="39" s="1"/>
  <c r="G158" i="34"/>
  <c r="O22" i="39" s="1"/>
  <c r="G149" i="34"/>
  <c r="N22" i="39" s="1"/>
  <c r="G140" i="34"/>
  <c r="M22" i="39" s="1"/>
  <c r="G126" i="34"/>
  <c r="L22" i="39" s="1"/>
  <c r="I22" i="39"/>
  <c r="H190" i="35"/>
  <c r="G188" i="35"/>
  <c r="S21" i="39" s="1"/>
  <c r="G181" i="35"/>
  <c r="R21" i="39" s="1"/>
  <c r="G174" i="35"/>
  <c r="Q21" i="39" s="1"/>
  <c r="G167" i="35"/>
  <c r="P21" i="39" s="1"/>
  <c r="G158" i="35"/>
  <c r="O21" i="39" s="1"/>
  <c r="G149" i="35"/>
  <c r="N21" i="39" s="1"/>
  <c r="G140" i="35"/>
  <c r="M21" i="39" s="1"/>
  <c r="G126" i="35"/>
  <c r="L21" i="39" s="1"/>
  <c r="I21" i="39"/>
  <c r="H190" i="36"/>
  <c r="G188" i="36"/>
  <c r="S20" i="39" s="1"/>
  <c r="G181" i="36"/>
  <c r="R20" i="39" s="1"/>
  <c r="G174" i="36"/>
  <c r="Q20" i="39" s="1"/>
  <c r="G167" i="36"/>
  <c r="P20" i="39" s="1"/>
  <c r="G158" i="36"/>
  <c r="O20" i="39" s="1"/>
  <c r="G149" i="36"/>
  <c r="N20" i="39" s="1"/>
  <c r="G140" i="36"/>
  <c r="M20" i="39" s="1"/>
  <c r="G126" i="36"/>
  <c r="L20" i="39" s="1"/>
  <c r="I20" i="39"/>
  <c r="H190" i="37"/>
  <c r="G188" i="37"/>
  <c r="S19" i="39" s="1"/>
  <c r="G181" i="37"/>
  <c r="R19" i="39" s="1"/>
  <c r="G174" i="37"/>
  <c r="Q19" i="39" s="1"/>
  <c r="G167" i="37"/>
  <c r="P19" i="39" s="1"/>
  <c r="G158" i="37"/>
  <c r="O19" i="39" s="1"/>
  <c r="G149" i="37"/>
  <c r="N19" i="39" s="1"/>
  <c r="G140" i="37"/>
  <c r="M19" i="39" s="1"/>
  <c r="G126" i="37"/>
  <c r="L19" i="39" s="1"/>
  <c r="I19" i="39"/>
  <c r="H190" i="38"/>
  <c r="G188" i="38"/>
  <c r="S18" i="39" s="1"/>
  <c r="G181" i="38"/>
  <c r="R18" i="39" s="1"/>
  <c r="G174" i="38"/>
  <c r="Q18" i="39" s="1"/>
  <c r="G167" i="38"/>
  <c r="P18" i="39" s="1"/>
  <c r="G158" i="38"/>
  <c r="O18" i="39" s="1"/>
  <c r="G149" i="38"/>
  <c r="N18" i="39" s="1"/>
  <c r="G140" i="38"/>
  <c r="M18" i="39" s="1"/>
  <c r="G126" i="38"/>
  <c r="L18" i="39" s="1"/>
  <c r="I18" i="39"/>
  <c r="H190" i="14"/>
  <c r="G188" i="14"/>
  <c r="S17" i="39" s="1"/>
  <c r="G181" i="14"/>
  <c r="R17" i="39" s="1"/>
  <c r="G174" i="14"/>
  <c r="Q17" i="39" s="1"/>
  <c r="G167" i="14"/>
  <c r="P17" i="39" s="1"/>
  <c r="G158" i="14"/>
  <c r="O17" i="39" s="1"/>
  <c r="G149" i="14"/>
  <c r="N17" i="39" s="1"/>
  <c r="G140" i="14"/>
  <c r="M17" i="39" s="1"/>
  <c r="G126" i="14"/>
  <c r="L17" i="39" s="1"/>
  <c r="I17" i="39"/>
  <c r="H190" i="9"/>
  <c r="G188" i="9"/>
  <c r="S16" i="39" s="1"/>
  <c r="G181" i="9"/>
  <c r="R16" i="39" s="1"/>
  <c r="G174" i="9"/>
  <c r="Q16" i="39" s="1"/>
  <c r="G167" i="9"/>
  <c r="P16" i="39" s="1"/>
  <c r="G158" i="9"/>
  <c r="O16" i="39" s="1"/>
  <c r="G149" i="9"/>
  <c r="N16" i="39" s="1"/>
  <c r="G140" i="9"/>
  <c r="M16" i="39" s="1"/>
  <c r="G126" i="9"/>
  <c r="L16" i="39" s="1"/>
  <c r="I16" i="39"/>
  <c r="H190" i="10"/>
  <c r="G188" i="10"/>
  <c r="S15" i="39" s="1"/>
  <c r="G181" i="10"/>
  <c r="R15" i="39" s="1"/>
  <c r="G174" i="10"/>
  <c r="Q15" i="39" s="1"/>
  <c r="G167" i="10"/>
  <c r="P15" i="39" s="1"/>
  <c r="G158" i="10"/>
  <c r="O15" i="39" s="1"/>
  <c r="G149" i="10"/>
  <c r="N15" i="39" s="1"/>
  <c r="G140" i="10"/>
  <c r="M15" i="39" s="1"/>
  <c r="G126" i="10"/>
  <c r="L15" i="39" s="1"/>
  <c r="I15" i="39"/>
  <c r="H190" i="11"/>
  <c r="G188" i="11"/>
  <c r="S14" i="39" s="1"/>
  <c r="G181" i="11"/>
  <c r="R14" i="39" s="1"/>
  <c r="G174" i="11"/>
  <c r="Q14" i="39" s="1"/>
  <c r="G167" i="11"/>
  <c r="P14" i="39" s="1"/>
  <c r="G158" i="11"/>
  <c r="O14" i="39" s="1"/>
  <c r="G149" i="11"/>
  <c r="N14" i="39" s="1"/>
  <c r="G140" i="11"/>
  <c r="M14" i="39" s="1"/>
  <c r="G126" i="11"/>
  <c r="L14" i="39" s="1"/>
  <c r="I14" i="39"/>
  <c r="H190" i="12"/>
  <c r="G188" i="12"/>
  <c r="S13" i="39" s="1"/>
  <c r="G181" i="12"/>
  <c r="R13" i="39" s="1"/>
  <c r="G174" i="12"/>
  <c r="Q13" i="39" s="1"/>
  <c r="G167" i="12"/>
  <c r="P13" i="39" s="1"/>
  <c r="G158" i="12"/>
  <c r="O13" i="39" s="1"/>
  <c r="G149" i="12"/>
  <c r="N13" i="39" s="1"/>
  <c r="G140" i="12"/>
  <c r="M13" i="39" s="1"/>
  <c r="G126" i="12"/>
  <c r="L13" i="39" s="1"/>
  <c r="I13" i="39"/>
  <c r="H190" i="13"/>
  <c r="G188" i="13"/>
  <c r="S12" i="39" s="1"/>
  <c r="G181" i="13"/>
  <c r="R12" i="39" s="1"/>
  <c r="G174" i="13"/>
  <c r="Q12" i="39" s="1"/>
  <c r="G167" i="13"/>
  <c r="P12" i="39" s="1"/>
  <c r="G158" i="13"/>
  <c r="O12" i="39" s="1"/>
  <c r="G149" i="13"/>
  <c r="N12" i="39" s="1"/>
  <c r="G140" i="13"/>
  <c r="M12" i="39" s="1"/>
  <c r="G126" i="13"/>
  <c r="L12" i="39" s="1"/>
  <c r="I12" i="39"/>
  <c r="E27" i="39" l="1"/>
  <c r="C21" i="39"/>
  <c r="C18" i="39"/>
  <c r="C19" i="39"/>
  <c r="C28" i="39"/>
  <c r="G17" i="39"/>
  <c r="C23" i="39"/>
  <c r="C24" i="39"/>
  <c r="C26" i="39"/>
  <c r="C30" i="39"/>
  <c r="J32" i="39"/>
  <c r="C38" i="39"/>
  <c r="G40" i="39"/>
  <c r="C41" i="39"/>
  <c r="F13" i="39"/>
  <c r="J25" i="39"/>
  <c r="G27" i="39"/>
  <c r="J36" i="39"/>
  <c r="G39" i="39"/>
  <c r="E41" i="39"/>
  <c r="F41" i="39"/>
  <c r="G41" i="39"/>
  <c r="H41" i="39"/>
  <c r="J41" i="39"/>
  <c r="E40" i="39"/>
  <c r="J40" i="39"/>
  <c r="C40" i="39"/>
  <c r="F40" i="39"/>
  <c r="H40" i="39"/>
  <c r="E39" i="39"/>
  <c r="J39" i="39"/>
  <c r="C39" i="39"/>
  <c r="F39" i="39"/>
  <c r="H39" i="39"/>
  <c r="E38" i="39"/>
  <c r="F38" i="39"/>
  <c r="G38" i="39"/>
  <c r="H38" i="39"/>
  <c r="J38" i="39"/>
  <c r="F37" i="39"/>
  <c r="H37" i="39"/>
  <c r="C37" i="39"/>
  <c r="E37" i="39"/>
  <c r="G37" i="39"/>
  <c r="J37" i="39"/>
  <c r="E36" i="39"/>
  <c r="F36" i="39"/>
  <c r="G36" i="39"/>
  <c r="H36" i="39"/>
  <c r="C35" i="39"/>
  <c r="F35" i="39"/>
  <c r="H35" i="39"/>
  <c r="E35" i="39"/>
  <c r="G35" i="39"/>
  <c r="J35" i="39"/>
  <c r="C34" i="39"/>
  <c r="E34" i="39"/>
  <c r="F34" i="39"/>
  <c r="G34" i="39"/>
  <c r="H34" i="39"/>
  <c r="J34" i="39"/>
  <c r="F33" i="39"/>
  <c r="H33" i="39"/>
  <c r="E33" i="39"/>
  <c r="G33" i="39"/>
  <c r="J33" i="39"/>
  <c r="C33" i="39"/>
  <c r="E32" i="39"/>
  <c r="F32" i="39"/>
  <c r="G32" i="39"/>
  <c r="H32" i="39"/>
  <c r="F31" i="39"/>
  <c r="H31" i="39"/>
  <c r="C31" i="39"/>
  <c r="E31" i="39"/>
  <c r="G31" i="39"/>
  <c r="J31" i="39"/>
  <c r="E30" i="39"/>
  <c r="F30" i="39"/>
  <c r="G30" i="39"/>
  <c r="H30" i="39"/>
  <c r="J30" i="39"/>
  <c r="C29" i="39"/>
  <c r="E29" i="39"/>
  <c r="F29" i="39"/>
  <c r="G29" i="39"/>
  <c r="H29" i="39"/>
  <c r="J29" i="39"/>
  <c r="E28" i="39"/>
  <c r="F28" i="39"/>
  <c r="G28" i="39"/>
  <c r="H28" i="39"/>
  <c r="J28" i="39"/>
  <c r="C27" i="39"/>
  <c r="J27" i="39"/>
  <c r="F27" i="39"/>
  <c r="H27" i="39"/>
  <c r="F26" i="39"/>
  <c r="G26" i="39"/>
  <c r="H26" i="39"/>
  <c r="J26" i="39"/>
  <c r="E25" i="39"/>
  <c r="F25" i="39"/>
  <c r="H25" i="39"/>
  <c r="E24" i="39"/>
  <c r="F24" i="39"/>
  <c r="G24" i="39"/>
  <c r="H24" i="39"/>
  <c r="J24" i="39"/>
  <c r="E23" i="39"/>
  <c r="F23" i="39"/>
  <c r="G23" i="39"/>
  <c r="H23" i="39"/>
  <c r="J23" i="39"/>
  <c r="C22" i="39"/>
  <c r="E22" i="39"/>
  <c r="F22" i="39"/>
  <c r="G22" i="39"/>
  <c r="H22" i="39"/>
  <c r="J22" i="39"/>
  <c r="F21" i="39"/>
  <c r="G21" i="39"/>
  <c r="H21" i="39"/>
  <c r="J21" i="39"/>
  <c r="C20" i="39"/>
  <c r="E20" i="39"/>
  <c r="F20" i="39"/>
  <c r="G20" i="39"/>
  <c r="H20" i="39"/>
  <c r="J20" i="39"/>
  <c r="E19" i="39"/>
  <c r="G19" i="39"/>
  <c r="J19" i="39"/>
  <c r="F19" i="39"/>
  <c r="H19" i="39"/>
  <c r="E18" i="39"/>
  <c r="G18" i="39"/>
  <c r="J18" i="39"/>
  <c r="F18" i="39"/>
  <c r="H18" i="39"/>
  <c r="E17" i="39"/>
  <c r="J17" i="39"/>
  <c r="C17" i="39"/>
  <c r="F17" i="39"/>
  <c r="H17" i="39"/>
  <c r="C16" i="39"/>
  <c r="F16" i="39"/>
  <c r="H16" i="39"/>
  <c r="E16" i="39"/>
  <c r="G16" i="39"/>
  <c r="J16" i="39"/>
  <c r="H15" i="39"/>
  <c r="F15" i="39"/>
  <c r="C15" i="39"/>
  <c r="E15" i="39"/>
  <c r="G15" i="39"/>
  <c r="J15" i="39"/>
  <c r="C14" i="39"/>
  <c r="E14" i="39"/>
  <c r="F14" i="39"/>
  <c r="G14" i="39"/>
  <c r="H14" i="39"/>
  <c r="J14" i="39"/>
  <c r="C13" i="39"/>
  <c r="H13" i="39"/>
  <c r="E13" i="39"/>
  <c r="G13" i="39"/>
  <c r="J13" i="39"/>
  <c r="E12" i="39"/>
  <c r="F12" i="39"/>
  <c r="G12" i="39"/>
  <c r="H12" i="39"/>
  <c r="J12" i="39"/>
  <c r="C12" i="39"/>
  <c r="F92" i="44"/>
  <c r="F91" i="44"/>
  <c r="F90" i="44"/>
  <c r="F89" i="44"/>
  <c r="F88" i="44"/>
  <c r="G72" i="44"/>
  <c r="G71" i="44"/>
  <c r="G70" i="44"/>
  <c r="G69" i="44"/>
  <c r="G68" i="44"/>
  <c r="G62" i="44"/>
  <c r="G61" i="44"/>
  <c r="G60" i="44"/>
  <c r="G59" i="44"/>
  <c r="G58" i="44"/>
  <c r="H42" i="44"/>
  <c r="I42" i="44" s="1"/>
  <c r="H41" i="44"/>
  <c r="I41" i="44" s="1"/>
  <c r="H40" i="44"/>
  <c r="I40" i="44" s="1"/>
  <c r="H39" i="44"/>
  <c r="I39" i="44" s="1"/>
  <c r="H38" i="44"/>
  <c r="I38" i="44" s="1"/>
  <c r="H37" i="44"/>
  <c r="I37" i="44" s="1"/>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101" i="44"/>
  <c r="I11" i="39" s="1"/>
  <c r="G126" i="44"/>
  <c r="L11" i="39" s="1"/>
  <c r="L42" i="39" s="1"/>
  <c r="F23" i="43" s="1"/>
  <c r="G140" i="44"/>
  <c r="M11" i="39" s="1"/>
  <c r="G149" i="44"/>
  <c r="G158" i="44"/>
  <c r="O11" i="39" s="1"/>
  <c r="G167" i="44"/>
  <c r="P11" i="39" s="1"/>
  <c r="G174" i="44"/>
  <c r="Q11" i="39" s="1"/>
  <c r="G181" i="44"/>
  <c r="R11" i="39" s="1"/>
  <c r="G188" i="44"/>
  <c r="S11" i="39" s="1"/>
  <c r="H190" i="44"/>
  <c r="A1" i="39"/>
  <c r="C2" i="39"/>
  <c r="G2" i="39"/>
  <c r="K2" i="39"/>
  <c r="B1" i="33" s="1"/>
  <c r="Q2" i="39"/>
  <c r="U2" i="39"/>
  <c r="K3" i="39"/>
  <c r="K4" i="39"/>
  <c r="K10" i="39"/>
  <c r="T10" i="39"/>
  <c r="B11" i="39"/>
  <c r="N11" i="39"/>
  <c r="B12" i="39"/>
  <c r="T12" i="39"/>
  <c r="B13" i="39"/>
  <c r="T13" i="39"/>
  <c r="B14" i="39"/>
  <c r="T14" i="39"/>
  <c r="B15" i="39"/>
  <c r="T15" i="39"/>
  <c r="B16" i="39"/>
  <c r="T16" i="39"/>
  <c r="B17" i="39"/>
  <c r="T17" i="39"/>
  <c r="B18" i="39"/>
  <c r="T18" i="39"/>
  <c r="B19" i="39"/>
  <c r="T19" i="39"/>
  <c r="B20" i="39"/>
  <c r="B21" i="39"/>
  <c r="T21" i="39"/>
  <c r="B22" i="39"/>
  <c r="T22" i="39"/>
  <c r="B23" i="39"/>
  <c r="T23" i="39"/>
  <c r="B24" i="39"/>
  <c r="T24" i="39"/>
  <c r="B25" i="39"/>
  <c r="T25" i="39"/>
  <c r="B26" i="39"/>
  <c r="T26" i="39"/>
  <c r="B27" i="39"/>
  <c r="T27" i="39"/>
  <c r="B28" i="39"/>
  <c r="T28" i="39"/>
  <c r="B29" i="39"/>
  <c r="T29" i="39"/>
  <c r="B30" i="39"/>
  <c r="B31" i="39"/>
  <c r="T31" i="39"/>
  <c r="B32" i="39"/>
  <c r="T32" i="39"/>
  <c r="B33" i="39"/>
  <c r="T33" i="39"/>
  <c r="B34" i="39"/>
  <c r="T34" i="39"/>
  <c r="B35" i="39"/>
  <c r="T35" i="39"/>
  <c r="B36" i="39"/>
  <c r="T36" i="39"/>
  <c r="B37" i="39"/>
  <c r="T37" i="39"/>
  <c r="B38" i="39"/>
  <c r="T38" i="39"/>
  <c r="B39" i="39"/>
  <c r="T39" i="39"/>
  <c r="B40" i="39"/>
  <c r="T40" i="39"/>
  <c r="B41" i="39"/>
  <c r="T41" i="39"/>
  <c r="T30" i="39"/>
  <c r="T20" i="39"/>
  <c r="U10" i="39" l="1"/>
  <c r="F94" i="44"/>
  <c r="H11" i="39" s="1"/>
  <c r="H42" i="39" s="1"/>
  <c r="F18" i="43" s="1"/>
  <c r="G190" i="31"/>
  <c r="C25" i="39"/>
  <c r="G190" i="29"/>
  <c r="G190" i="30"/>
  <c r="E26" i="39"/>
  <c r="G190" i="27"/>
  <c r="G190" i="35"/>
  <c r="E21" i="39"/>
  <c r="G190" i="24"/>
  <c r="C32" i="39"/>
  <c r="K33" i="39"/>
  <c r="U33" i="39" s="1"/>
  <c r="G190" i="20"/>
  <c r="C36" i="39"/>
  <c r="G190" i="38"/>
  <c r="G190" i="15"/>
  <c r="G190" i="16"/>
  <c r="G190" i="17"/>
  <c r="G190" i="18"/>
  <c r="G190" i="19"/>
  <c r="G190" i="21"/>
  <c r="G190" i="22"/>
  <c r="G190" i="23"/>
  <c r="G190" i="25"/>
  <c r="G190" i="26"/>
  <c r="G190" i="28"/>
  <c r="G190" i="32"/>
  <c r="G190" i="33"/>
  <c r="G190" i="34"/>
  <c r="G190" i="36"/>
  <c r="G190" i="37"/>
  <c r="G190" i="14"/>
  <c r="G190" i="9"/>
  <c r="G190" i="10"/>
  <c r="G190" i="11"/>
  <c r="G190" i="12"/>
  <c r="N42" i="39"/>
  <c r="F25" i="43" s="1"/>
  <c r="R42" i="39"/>
  <c r="F29" i="43" s="1"/>
  <c r="P42" i="39"/>
  <c r="F27" i="43" s="1"/>
  <c r="Q42" i="39"/>
  <c r="F28" i="43" s="1"/>
  <c r="S42" i="39"/>
  <c r="F30" i="43" s="1"/>
  <c r="M42" i="39"/>
  <c r="F24" i="43" s="1"/>
  <c r="O42" i="39"/>
  <c r="F26" i="43" s="1"/>
  <c r="G190" i="13"/>
  <c r="J11" i="39"/>
  <c r="F84" i="44"/>
  <c r="G11" i="39" s="1"/>
  <c r="G42" i="39" s="1"/>
  <c r="F17" i="43" s="1"/>
  <c r="I44" i="44"/>
  <c r="C11" i="39" s="1"/>
  <c r="K5" i="39"/>
  <c r="K6" i="39" s="1"/>
  <c r="T11" i="39"/>
  <c r="T42" i="39" s="1"/>
  <c r="I42" i="39"/>
  <c r="F19" i="43" s="1"/>
  <c r="G74" i="44"/>
  <c r="F11" i="39" s="1"/>
  <c r="G64" i="44"/>
  <c r="F1" i="16"/>
  <c r="F1" i="17"/>
  <c r="F1" i="19"/>
  <c r="F1" i="15"/>
  <c r="F1" i="18"/>
  <c r="F1" i="23"/>
  <c r="F1" i="24"/>
  <c r="F1" i="25"/>
  <c r="F1" i="20"/>
  <c r="F1" i="21"/>
  <c r="F1" i="22"/>
  <c r="F1" i="26"/>
  <c r="F1" i="27"/>
  <c r="F1" i="30"/>
  <c r="F1" i="31"/>
  <c r="F1" i="32"/>
  <c r="F1" i="28"/>
  <c r="F1" i="29"/>
  <c r="F1" i="33"/>
  <c r="B1" i="44"/>
  <c r="F1" i="13"/>
  <c r="B1" i="12"/>
  <c r="F1" i="11"/>
  <c r="B1" i="10"/>
  <c r="F1" i="9"/>
  <c r="B1" i="14"/>
  <c r="F1" i="38"/>
  <c r="B1" i="37"/>
  <c r="F1" i="36"/>
  <c r="B1" i="35"/>
  <c r="F1" i="34"/>
  <c r="B1" i="15"/>
  <c r="B1" i="18"/>
  <c r="B1" i="16"/>
  <c r="B1" i="17"/>
  <c r="B1" i="20"/>
  <c r="B1" i="21"/>
  <c r="B1" i="22"/>
  <c r="B1" i="19"/>
  <c r="B1" i="23"/>
  <c r="B1" i="24"/>
  <c r="B1" i="25"/>
  <c r="B1" i="26"/>
  <c r="B1" i="27"/>
  <c r="B1" i="28"/>
  <c r="B1" i="29"/>
  <c r="B1" i="30"/>
  <c r="B1" i="31"/>
  <c r="B1" i="32"/>
  <c r="F1" i="44"/>
  <c r="B1" i="13"/>
  <c r="F1" i="12"/>
  <c r="B1" i="11"/>
  <c r="F1" i="10"/>
  <c r="B1" i="9"/>
  <c r="F1" i="14"/>
  <c r="B1" i="38"/>
  <c r="F1" i="37"/>
  <c r="B1" i="36"/>
  <c r="F1" i="35"/>
  <c r="B1" i="34"/>
  <c r="F31" i="43" l="1"/>
  <c r="F37" i="43" s="1"/>
  <c r="G42" i="43" s="1"/>
  <c r="K40" i="39"/>
  <c r="U40" i="39" s="1"/>
  <c r="K35" i="39"/>
  <c r="U35" i="39" s="1"/>
  <c r="K37" i="39"/>
  <c r="U37" i="39" s="1"/>
  <c r="K36" i="39"/>
  <c r="U36" i="39" s="1"/>
  <c r="K29" i="39"/>
  <c r="U29" i="39" s="1"/>
  <c r="K26" i="39"/>
  <c r="U26" i="39" s="1"/>
  <c r="K24" i="39"/>
  <c r="U24" i="39" s="1"/>
  <c r="K27" i="39"/>
  <c r="U27" i="39" s="1"/>
  <c r="K22" i="39"/>
  <c r="U22" i="39" s="1"/>
  <c r="K20" i="39"/>
  <c r="U20" i="39" s="1"/>
  <c r="K19" i="39"/>
  <c r="U19" i="39" s="1"/>
  <c r="K17" i="39"/>
  <c r="U17" i="39" s="1"/>
  <c r="K16" i="39"/>
  <c r="U16" i="39" s="1"/>
  <c r="K12" i="39"/>
  <c r="U12" i="39" s="1"/>
  <c r="J42" i="39"/>
  <c r="F20" i="43" s="1"/>
  <c r="K23" i="39"/>
  <c r="U23" i="39" s="1"/>
  <c r="K39" i="39"/>
  <c r="U39" i="39" s="1"/>
  <c r="K38" i="39"/>
  <c r="U38" i="39" s="1"/>
  <c r="K41" i="39"/>
  <c r="U41" i="39" s="1"/>
  <c r="K34" i="39"/>
  <c r="U34" i="39" s="1"/>
  <c r="K32" i="39"/>
  <c r="U32" i="39" s="1"/>
  <c r="K31" i="39"/>
  <c r="U31" i="39" s="1"/>
  <c r="K30" i="39"/>
  <c r="U30" i="39" s="1"/>
  <c r="K28" i="39"/>
  <c r="U28" i="39" s="1"/>
  <c r="K25" i="39"/>
  <c r="U25" i="39" s="1"/>
  <c r="K21" i="39"/>
  <c r="U21" i="39" s="1"/>
  <c r="K18" i="39"/>
  <c r="U18" i="39" s="1"/>
  <c r="K15" i="39"/>
  <c r="U15" i="39" s="1"/>
  <c r="K14" i="39"/>
  <c r="U14" i="39" s="1"/>
  <c r="E11" i="39"/>
  <c r="G190" i="44"/>
  <c r="F42" i="39"/>
  <c r="F16" i="43" s="1"/>
  <c r="G34" i="43" l="1"/>
  <c r="E42" i="39"/>
  <c r="F15" i="43" s="1"/>
  <c r="K11" i="39"/>
  <c r="K13" i="39"/>
  <c r="U13" i="39" s="1"/>
  <c r="C42" i="39"/>
  <c r="F13" i="43" s="1"/>
  <c r="F21" i="43" l="1"/>
  <c r="G33" i="43" s="1"/>
  <c r="U11" i="39"/>
  <c r="U42" i="39" s="1"/>
  <c r="K42" i="39"/>
  <c r="F39" i="43" l="1"/>
  <c r="G43" i="43" s="1"/>
  <c r="G44" i="43" s="1"/>
  <c r="G46" i="43" s="1"/>
</calcChain>
</file>

<file path=xl/comments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<sst xmlns="http://schemas.openxmlformats.org/spreadsheetml/2006/main" count="19929" uniqueCount="375">
  <si>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</si>
  <si>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</si>
  <si>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</si>
  <si>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</si>
  <si>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</si>
  <si>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</si>
  <si>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</si>
  <si>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</si>
  <si>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</si>
  <si>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</si>
  <si>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</si>
  <si>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</si>
  <si>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</si>
  <si>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</si>
  <si>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</si>
  <si>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</si>
  <si>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</si>
  <si>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</si>
  <si>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</si>
  <si>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</si>
  <si>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</si>
  <si>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</si>
  <si>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</si>
  <si>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</si>
  <si>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</si>
  <si>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</si>
  <si>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</si>
  <si>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</si>
  <si>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</si>
  <si>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</si>
  <si>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</si>
  <si>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</si>
  <si>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</si>
  <si>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</si>
  <si>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</si>
  <si>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</si>
  <si>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</si>
  <si>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</si>
  <si>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</si>
  <si>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</si>
  <si>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</si>
  <si>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</si>
  <si>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</si>
  <si>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</si>
  <si>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</si>
  <si>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</si>
  <si>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</si>
  <si>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</si>
  <si>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</si>
  <si>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</si>
  <si>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</si>
  <si>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</si>
  <si>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</si>
  <si>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</si>
  <si>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</si>
  <si>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</si>
  <si>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</si>
  <si>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</si>
  <si>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</si>
  <si>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</si>
  <si>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</si>
  <si>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</si>
  <si>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</si>
  <si>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</si>
  <si>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</si>
  <si>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</si>
  <si>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</si>
  <si>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</si>
  <si>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</si>
  <si>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</si>
  <si>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</si>
  <si>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</si>
  <si>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</si>
  <si>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</si>
  <si>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</si>
  <si>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</si>
  <si>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</si>
  <si>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</si>
  <si>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</si>
  <si>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</si>
  <si>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</si>
  <si>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</si>
  <si>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</si>
  <si>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</si>
  <si>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</si>
  <si>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</si>
  <si>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</si>
  <si>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</si>
  <si>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</si>
  <si>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</si>
  <si>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</si>
  <si>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</si>
  <si>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</si>
  <si>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</si>
  <si>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</si>
  <si>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</si>
  <si>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</si>
  <si>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</si>
  <si>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</si>
  <si>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</si>
  <si>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</si>
  <si>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</si>
  <si>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</si>
  <si>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</si>
  <si>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</si>
  <si>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</si>
  <si>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</si>
  <si>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</si>
  <si>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</si>
  <si>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</si>
  <si>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</si>
  <si>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</si>
  <si>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</si>
  <si>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</si>
  <si>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</si>
  <si>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</si>
  <si>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</si>
  <si>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</si>
  <si>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</si>
  <si>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</si>
  <si>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</si>
  <si>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</si>
  <si>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</si>
  <si>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</si>
  <si>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</si>
  <si>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</si>
  <si>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</si>
  <si>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</si>
  <si>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</si>
  <si>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</si>
  <si>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</si>
  <si>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</si>
  <si>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</si>
  <si>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</si>
  <si>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</si>
  <si>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</si>
  <si>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</si>
  <si>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</si>
  <si>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</si>
  <si>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</si>
  <si>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</si>
  <si>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</si>
  <si>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</si>
  <si>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</si>
  <si>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</si>
  <si>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</si>
  <si>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</si>
  <si>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</si>
  <si>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</si>
  <si>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</si>
  <si>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MICROSOFT EXCEL BASED</t>
  </si>
  <si>
    <t xml:space="preserve">USER GUIDANCE </t>
  </si>
  <si>
    <t>Deutz Prime Mover</t>
  </si>
  <si>
    <t>Total Coast Guard Direct Costs:</t>
  </si>
  <si>
    <t>Aircraft-HC130H/J</t>
  </si>
  <si>
    <t>Voss System Trailer</t>
  </si>
  <si>
    <t>500 ft Foam Boom</t>
  </si>
  <si>
    <t>Boom Mooring System</t>
  </si>
  <si>
    <t>Storage Seaslugs (12,000 gal)</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</si>
  <si>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</si>
  <si>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</si>
  <si>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</si>
  <si>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</si>
  <si>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</si>
  <si>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</si>
  <si>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</si>
  <si>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</si>
  <si>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</si>
  <si>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</si>
  <si>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</si>
  <si>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</si>
  <si>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Cutters-WHEC 378</t>
  </si>
  <si>
    <t>Cutters-WMEC 282</t>
  </si>
  <si>
    <t>Cutters-WMEC 270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</si>
  <si>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</si>
  <si>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</si>
  <si>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</si>
  <si>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</si>
  <si>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</si>
  <si>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</si>
  <si>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</si>
  <si>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</si>
  <si>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</si>
  <si>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</si>
  <si>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</si>
  <si>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</si>
  <si>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</si>
  <si>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</si>
  <si>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</si>
  <si>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</si>
  <si>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</si>
  <si>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</si>
  <si>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</si>
  <si>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</si>
  <si>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</si>
  <si>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</si>
  <si>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</si>
  <si>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</si>
  <si>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</si>
  <si>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</si>
  <si>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</si>
  <si>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</si>
  <si>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</si>
  <si>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</si>
  <si>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</si>
  <si>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</si>
  <si>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</si>
  <si>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</si>
  <si>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</si>
  <si>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</si>
  <si>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</si>
  <si>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</si>
  <si>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</si>
  <si>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</si>
  <si>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</si>
  <si>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</si>
  <si>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</si>
  <si>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</si>
  <si>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</si>
  <si>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</si>
  <si>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</si>
  <si>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</si>
  <si>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</si>
  <si>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</si>
  <si>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</si>
  <si>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</si>
  <si>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</si>
  <si>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</si>
  <si>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</si>
  <si>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</si>
  <si>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</si>
  <si>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</si>
  <si>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</si>
  <si>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</si>
  <si>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</si>
  <si>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</si>
  <si>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</si>
  <si>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</si>
  <si>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</si>
  <si>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r>
      <t xml:space="preserve">Total Coast Guard Purchases </t>
    </r>
    <r>
      <rPr>
        <b/>
        <sz val="10"/>
        <rFont val="Helv"/>
      </rPr>
      <t>(Doc Types 23 &amp; 32)</t>
    </r>
    <r>
      <rPr>
        <sz val="10"/>
        <rFont val="Helv"/>
      </rPr>
      <t>:</t>
    </r>
  </si>
  <si>
    <r>
      <t xml:space="preserve">Total Coast Guard Travel Orders </t>
    </r>
    <r>
      <rPr>
        <b/>
        <sz val="10"/>
        <rFont val="Helv"/>
      </rPr>
      <t>(Doc Type 11 &amp; 13)</t>
    </r>
    <r>
      <rPr>
        <sz val="10"/>
        <rFont val="Helv"/>
      </rPr>
      <t>:</t>
    </r>
  </si>
  <si>
    <r>
      <t xml:space="preserve">Total Coast Guard GTR Costs </t>
    </r>
    <r>
      <rPr>
        <b/>
        <sz val="10"/>
        <rFont val="Helv"/>
      </rPr>
      <t>(Doc Type 14)</t>
    </r>
    <r>
      <rPr>
        <sz val="10"/>
        <rFont val="Helv"/>
      </rPr>
      <t>:</t>
    </r>
  </si>
  <si>
    <r>
      <t xml:space="preserve">Total Coast Guard Reserve Salary Costs </t>
    </r>
    <r>
      <rPr>
        <b/>
        <sz val="10"/>
        <rFont val="Helv"/>
      </rPr>
      <t>(Doc Types 71 &amp; 72)</t>
    </r>
    <r>
      <rPr>
        <sz val="10"/>
        <rFont val="Helv"/>
      </rPr>
      <t>:</t>
    </r>
  </si>
  <si>
    <r>
      <t xml:space="preserve">Total Coast Guard Auxiliary Costs </t>
    </r>
    <r>
      <rPr>
        <b/>
        <sz val="10"/>
        <rFont val="Helv"/>
      </rPr>
      <t>(Doc Type 27)</t>
    </r>
    <r>
      <rPr>
        <sz val="10"/>
        <rFont val="Helv"/>
      </rPr>
      <t>:</t>
    </r>
  </si>
  <si>
    <r>
      <t xml:space="preserve">Total Coast Guard PRFA Costs </t>
    </r>
    <r>
      <rPr>
        <b/>
        <sz val="10"/>
        <rFont val="Helv"/>
      </rPr>
      <t>(Doc Type 34)</t>
    </r>
    <r>
      <rPr>
        <sz val="10"/>
        <rFont val="Helv"/>
      </rPr>
      <t>:</t>
    </r>
  </si>
  <si>
    <r>
      <t xml:space="preserve">Total Coast Guard MIPR Costs </t>
    </r>
    <r>
      <rPr>
        <b/>
        <sz val="10"/>
        <rFont val="Helv"/>
      </rPr>
      <t>(Doc Type 28)</t>
    </r>
    <r>
      <rPr>
        <sz val="10"/>
        <rFont val="Helv"/>
      </rPr>
      <t>:</t>
    </r>
  </si>
  <si>
    <r>
      <t xml:space="preserve">Total Coast Guard Contractor Costs </t>
    </r>
    <r>
      <rPr>
        <b/>
        <sz val="10"/>
        <rFont val="Helv"/>
      </rPr>
      <t>(Doc Type 24)</t>
    </r>
    <r>
      <rPr>
        <sz val="10"/>
        <rFont val="Helv"/>
      </rPr>
      <t>:</t>
    </r>
  </si>
  <si>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</si>
  <si>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</si>
  <si>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</si>
  <si>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</si>
  <si>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</si>
  <si>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</si>
  <si>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</si>
  <si>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</si>
  <si>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</si>
  <si>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</si>
  <si>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</si>
  <si>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</si>
  <si>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</si>
  <si>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</si>
  <si>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</si>
  <si>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</si>
  <si>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DataRAM</t>
  </si>
  <si>
    <t>DESMI 250 Skimmer and Control Std</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</si>
  <si>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</si>
  <si>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</si>
  <si>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</si>
  <si>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</si>
  <si>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</si>
  <si>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</si>
  <si>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</si>
  <si>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</si>
  <si>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</si>
  <si>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</si>
  <si>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</si>
  <si>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</si>
  <si>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MultiRAE</t>
  </si>
  <si>
    <t>Non-submersible Pumps</t>
  </si>
  <si>
    <t>Storage Seaslugs (25,000 gal)</t>
  </si>
  <si>
    <t>UltraRAE 3000</t>
  </si>
  <si>
    <t>Viscuous Oil Pumping System</t>
  </si>
  <si>
    <t>500 ft Fioam Boom, 3 Boxes, w/Trailer</t>
  </si>
  <si>
    <t>42 ft Trailer</t>
  </si>
  <si>
    <t>48 ft Trailer</t>
  </si>
  <si>
    <t>48 Inch Inflatable Boom (650 ft/1 reel)</t>
  </si>
  <si>
    <t>AL-00</t>
  </si>
  <si>
    <t>AD-00</t>
  </si>
  <si>
    <t>Aircraft-C37 LRRCA</t>
  </si>
  <si>
    <t>Aircraft-H65</t>
  </si>
  <si>
    <t>Aircraft-H60</t>
  </si>
  <si>
    <t>Cutters-Healy 420</t>
  </si>
  <si>
    <t>Cutters-WSLM 418</t>
  </si>
  <si>
    <t>Cutters-WAGB</t>
  </si>
  <si>
    <t>Cutters-WPC 154</t>
  </si>
  <si>
    <t>Aircraft C144 CASA</t>
  </si>
  <si>
    <t>Mobile Comms Vehicle (MCV)</t>
  </si>
  <si>
    <t>AUTOMATED 5136 COST DOC SERIES</t>
  </si>
  <si>
    <t>Cutters-WLB 240</t>
  </si>
  <si>
    <t>Command and Control Trailer (C2 Trailer)(NSF Surrey)</t>
  </si>
  <si>
    <t>Enhanced MICP (CAMSLANT)</t>
  </si>
  <si>
    <t>F/V Timothy Eastman</t>
  </si>
  <si>
    <t>SPII DOCUMENT - ADHERE TO PROTECTION STANDARDS!</t>
  </si>
  <si>
    <t>Passenger-Sedan Midsize (Daily) (Code 1100)</t>
  </si>
  <si>
    <t>Passenger-Compact (Code 1200)</t>
  </si>
  <si>
    <t>Passenger-Compact (Daily) (Code 1200)</t>
  </si>
  <si>
    <t>Passenger-Subcompact (Code 1300)</t>
  </si>
  <si>
    <t>Passenger-Subcompact (Daily) (Code 1300)</t>
  </si>
  <si>
    <t>Passenger-Sedan Midsize (Code 1100)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</si>
  <si>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</si>
  <si>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</si>
  <si>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</si>
  <si>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PROJECT SUMMARY</t>
  </si>
  <si>
    <t>SUV, Crossover - 4 door 2-wheel drive (4182)</t>
  </si>
  <si>
    <t>SUV, Crossover - 4 door 2-wheel drive (Daily)  (4182)</t>
  </si>
  <si>
    <t>SUV (4x4), Compact 4-wheel drive (Code 6170)</t>
  </si>
  <si>
    <t>SUV (4x4), Compact 4-wheel drive (Daily) (Code 6170)</t>
  </si>
  <si>
    <t>SUV (4x2), 4-door, 2-wheel drive  (Code 4194)</t>
  </si>
  <si>
    <t>SUV (4x2), 4-door, 2-wheel drive (Daily) (Code 4194)</t>
  </si>
  <si>
    <t>SUV (4x4), 4-door 4-wheel drive (Code 6375)</t>
  </si>
  <si>
    <t>SUV (4x4), 4-door 4-wheel drive (Daily) (Code 6375)</t>
  </si>
  <si>
    <t>Van, Cargo 2-wheel drive (Code 4310)</t>
  </si>
  <si>
    <t>Van, Cargo 2-wheel drive (Daily) (Code 4310)</t>
  </si>
  <si>
    <t>Van, Passenger 2-wheel drive (Code 4315)</t>
  </si>
  <si>
    <t>Van, Passenger 2-wheel drive (Daily) (code 4315)</t>
  </si>
  <si>
    <t>Compact Pickup, Regular Cab 2-wheel drive (4x2)(Code 4122)</t>
  </si>
  <si>
    <t>Compact Pickup, Regular Cab 2-wheel drive (4x2)(Daily)(Code 4122)</t>
  </si>
  <si>
    <t>Compact Pickup, Crew Cab 4-wheel drive (Code 6122)</t>
  </si>
  <si>
    <t>Compact Pickup, Crew Cab 4-wheel drive (Daily) (code 6122)</t>
  </si>
  <si>
    <t>Standard Pickup, Regular 2-wheel drive (Code 4250)</t>
  </si>
  <si>
    <t>Standard Pickup, Regular 2-wheel drive (Daily) (Code 4250)</t>
  </si>
  <si>
    <t>Standard Pickup, Extended 2-wheel drive (Code 4251)</t>
  </si>
  <si>
    <t>Standard Pickup, Extended 2-wheel drive (Daily) (Code 4251)</t>
  </si>
  <si>
    <t>Standard Pickup, Regular 4-wheel drive (Code 6350)</t>
  </si>
  <si>
    <t>Standard Pickup, Regular 4-wheel drive (Daily) (Code 6350)</t>
  </si>
  <si>
    <t>Standard Pickup, Extended 4-wheel drive (Code 6351)</t>
  </si>
  <si>
    <t>Standard Pickup, Extended 4-wheel drive (Daily) (Code 6351)</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</si>
  <si>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</si>
  <si>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</si>
  <si>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</si>
  <si>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</si>
  <si>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</si>
  <si>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</si>
  <si>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</si>
  <si>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</si>
  <si>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</si>
  <si>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</si>
  <si>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</si>
  <si>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</si>
  <si>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</si>
  <si>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</si>
  <si>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</si>
  <si>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</si>
  <si>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</si>
  <si>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DAILY</t>
  </si>
  <si>
    <t>Level A Trailer - Basic Incident Command Post (BICP)</t>
  </si>
  <si>
    <t>(R.N.H., NPFC @202-795-6081 or cell @540-642-3795)</t>
  </si>
  <si>
    <t>Data Updated:</t>
  </si>
  <si>
    <t xml:space="preserve">2,  Both workbooks (7 and 31 day)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</si>
  <si>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4.  EMPLIDs ARE STILL REQUIRED ON ALL WORKBOOKS.</t>
  </si>
  <si>
    <t>Total Coast Guard Civilian Overtime Costs Only (b/u for CG-4358's)</t>
  </si>
  <si>
    <t>Civilian Overtime</t>
  </si>
  <si>
    <t>Costs</t>
  </si>
  <si>
    <t>DIP 160 Pump</t>
  </si>
  <si>
    <t>DIP 250 Pump</t>
  </si>
  <si>
    <t>DIP 600</t>
  </si>
  <si>
    <t>Auxiliarist</t>
  </si>
  <si>
    <t xml:space="preserve">CG </t>
  </si>
  <si>
    <t>EMPLID</t>
  </si>
  <si>
    <t>Coast Guard Civilian Overtime Costs</t>
  </si>
  <si>
    <t>C</t>
  </si>
  <si>
    <t>P19001</t>
  </si>
  <si>
    <t xml:space="preserve">Updated IAW COMDTINST 7310.1T - October 1st,  2019 </t>
  </si>
  <si>
    <t>Note:  COMDT CG-833 has promulgated an update to the Standard Rates Instruction 7310.1 (series), signed November 29, 2018.  The effective date of this instruction corresponds to the update of this workbook, which is 30 days from the signature date.  So this workbook and instruction guiding it, are effective on 29 December 2018.  On October 1st 2019, FY20 Vehicle Rates were added to this workbook.</t>
  </si>
  <si>
    <t xml:space="preserve">1,  This workbook was designed as an electronic substitute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</si>
</sst>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6" x14ac:knownFonts="1">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b/>
      <sz val="10"/>
      <color indexed="10"/>
      <name val="Helv"/>
    </font>
    <font>
      <b/>
      <sz val="7"/>
      <name val="Helv"/>
    </font>
    <font>
      <b/>
      <sz val="10"/>
      <color indexed="10"/>
      <name val="Helv"/>
    </font>
    <font>
      <sz val="9"/>
      <color indexed="81"/>
      <name val="Tahoma"/>
      <family val="2"/>
    </font>
    <font>
      <b/>
      <sz val="9"/>
      <color indexed="81"/>
      <name val="Tahoma"/>
      <family val="2"/>
    </font>
    <font>
      <sz val="10"/>
      <color rgb="FFFF0000"/>
      <name val="Helv"/>
    </font>
    <font>
      <b/>
      <sz val="14"/>
      <color indexed="10"/>
      <name val="Helv"/>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460">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Protection="1"/>
    <xf numFmtId="7" fontId="0" fillId="0" borderId="0" xfId="0" applyNumberForma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0" fillId="0" borderId="0" xfId="0" applyAlignment="1">
      <alignment horizontal="left"/>
    </xf>
    <xf numFmtId="164" fontId="0" fillId="0" borderId="0" xfId="0" applyNumberFormat="1"/>
    <xf numFmtId="0" fontId="0" fillId="0" borderId="0" xfId="0" applyBorder="1"/>
    <xf numFmtId="0" fontId="0" fillId="0" borderId="1" xfId="0" applyBorder="1"/>
    <xf numFmtId="0" fontId="0" fillId="0" borderId="2" xfId="0" applyBorder="1"/>
    <xf numFmtId="164" fontId="0" fillId="0" borderId="2" xfId="0" applyNumberFormat="1" applyBorder="1"/>
    <xf numFmtId="0" fontId="1" fillId="0" borderId="0" xfId="0" applyFont="1"/>
    <xf numFmtId="0" fontId="0" fillId="0" borderId="3" xfId="0" applyBorder="1"/>
    <xf numFmtId="0" fontId="0" fillId="0" borderId="4" xfId="0" applyBorder="1"/>
    <xf numFmtId="0" fontId="0" fillId="0" borderId="5" xfId="0" applyBorder="1"/>
    <xf numFmtId="164" fontId="0" fillId="0" borderId="6" xfId="0" applyNumberFormat="1" applyBorder="1"/>
    <xf numFmtId="164" fontId="0" fillId="0" borderId="0" xfId="0" applyNumberFormat="1" applyBorder="1"/>
    <xf numFmtId="164" fontId="0" fillId="2" borderId="2" xfId="0" applyNumberFormat="1" applyFill="1" applyBorder="1" applyProtection="1">
      <protection locked="0"/>
    </xf>
    <xf numFmtId="0" fontId="0" fillId="0" borderId="7" xfId="0" applyBorder="1"/>
    <xf numFmtId="0" fontId="0" fillId="0" borderId="8" xfId="0" applyBorder="1"/>
    <xf numFmtId="14" fontId="0" fillId="2" borderId="8" xfId="0" applyNumberFormat="1" applyFill="1" applyBorder="1"/>
    <xf numFmtId="0" fontId="0" fillId="0" borderId="8" xfId="0" applyBorder="1" applyAlignment="1">
      <alignment horizontal="center"/>
    </xf>
    <xf numFmtId="164" fontId="0" fillId="0" borderId="8" xfId="0" applyNumberFormat="1" applyBorder="1"/>
    <xf numFmtId="0" fontId="4" fillId="0" borderId="0" xfId="0" applyFont="1"/>
    <xf numFmtId="0" fontId="0" fillId="0" borderId="9" xfId="0" applyBorder="1"/>
    <xf numFmtId="0" fontId="0" fillId="0" borderId="10"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13" xfId="0" applyFont="1" applyBorder="1"/>
    <xf numFmtId="164" fontId="1" fillId="0" borderId="11" xfId="0" applyNumberFormat="1" applyFont="1" applyBorder="1"/>
    <xf numFmtId="0" fontId="1" fillId="0" borderId="9" xfId="0" applyFont="1" applyBorder="1"/>
    <xf numFmtId="0" fontId="1" fillId="0" borderId="0" xfId="0" applyFont="1" applyBorder="1" applyAlignment="1">
      <alignment horizontal="center"/>
    </xf>
    <xf numFmtId="0" fontId="1" fillId="0" borderId="0" xfId="0" applyFont="1" applyBorder="1" applyAlignment="1">
      <alignment horizontal="right"/>
    </xf>
    <xf numFmtId="164" fontId="1" fillId="3" borderId="14" xfId="0" applyNumberFormat="1" applyFont="1" applyFill="1" applyBorder="1" applyProtection="1">
      <protection locked="0"/>
    </xf>
    <xf numFmtId="3" fontId="0" fillId="3" borderId="2" xfId="0" applyNumberFormat="1" applyFill="1" applyBorder="1" applyProtection="1">
      <protection locked="0"/>
    </xf>
    <xf numFmtId="164" fontId="0" fillId="0" borderId="15" xfId="0" applyNumberFormat="1" applyBorder="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0" fontId="2" fillId="0" borderId="1" xfId="0" applyFont="1" applyBorder="1"/>
    <xf numFmtId="164" fontId="2" fillId="0" borderId="6" xfId="0" applyNumberFormat="1" applyFont="1" applyBorder="1"/>
    <xf numFmtId="0" fontId="2" fillId="0" borderId="0" xfId="0" applyFont="1"/>
    <xf numFmtId="0" fontId="2" fillId="0" borderId="2" xfId="0" applyFont="1" applyBorder="1"/>
    <xf numFmtId="0" fontId="7" fillId="0" borderId="0" xfId="0" applyFont="1" applyProtection="1"/>
    <xf numFmtId="0" fontId="7" fillId="0" borderId="0" xfId="0" applyFont="1" applyProtection="1">
      <protection locked="0"/>
    </xf>
    <xf numFmtId="0" fontId="7" fillId="0" borderId="0" xfId="0" applyFont="1"/>
    <xf numFmtId="164" fontId="7" fillId="0" borderId="0" xfId="0" applyNumberFormat="1" applyFont="1" applyAlignment="1">
      <alignment horizontal="right"/>
    </xf>
    <xf numFmtId="0" fontId="7" fillId="0" borderId="0" xfId="0" applyFont="1" applyAlignment="1">
      <alignment horizontal="center"/>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164" fontId="7" fillId="0" borderId="0" xfId="0" applyNumberFormat="1" applyFont="1" applyAlignment="1" applyProtection="1">
      <alignment horizontal="right"/>
    </xf>
    <xf numFmtId="2" fontId="7" fillId="0" borderId="0" xfId="0" applyNumberFormat="1" applyFont="1" applyAlignment="1">
      <alignment horizontal="center"/>
    </xf>
    <xf numFmtId="164" fontId="7" fillId="0" borderId="0" xfId="0" applyNumberFormat="1" applyFont="1" applyProtection="1"/>
    <xf numFmtId="0" fontId="7" fillId="0" borderId="0" xfId="0" applyFont="1" applyAlignment="1" applyProtection="1">
      <alignment horizontal="center"/>
      <protection locked="0"/>
    </xf>
    <xf numFmtId="164" fontId="2" fillId="0" borderId="14" xfId="0" applyNumberFormat="1" applyFont="1" applyBorder="1"/>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4" xfId="0" applyNumberFormat="1" applyFill="1" applyBorder="1"/>
    <xf numFmtId="164" fontId="0" fillId="3" borderId="2" xfId="0" applyNumberFormat="1" applyFill="1" applyBorder="1" applyProtection="1">
      <protection locked="0"/>
    </xf>
    <xf numFmtId="3" fontId="0" fillId="3" borderId="10" xfId="0" applyNumberFormat="1" applyFill="1" applyBorder="1" applyProtection="1">
      <protection locked="0"/>
    </xf>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7" xfId="0" applyFont="1" applyFill="1" applyBorder="1"/>
    <xf numFmtId="0" fontId="1" fillId="5" borderId="8" xfId="0" applyFont="1" applyFill="1" applyBorder="1"/>
    <xf numFmtId="164" fontId="1" fillId="5" borderId="8" xfId="0" applyNumberFormat="1" applyFont="1" applyFill="1" applyBorder="1"/>
    <xf numFmtId="164" fontId="1" fillId="5" borderId="15" xfId="0" applyNumberFormat="1" applyFont="1" applyFill="1" applyBorder="1"/>
    <xf numFmtId="0" fontId="5" fillId="5" borderId="22" xfId="0" applyFont="1" applyFill="1" applyBorder="1"/>
    <xf numFmtId="0" fontId="0" fillId="5" borderId="16" xfId="0" applyFill="1" applyBorder="1"/>
    <xf numFmtId="164" fontId="0" fillId="5" borderId="16" xfId="0" applyNumberFormat="1" applyFill="1" applyBorder="1"/>
    <xf numFmtId="164" fontId="0" fillId="5" borderId="23" xfId="0" applyNumberFormat="1" applyFill="1" applyBorder="1"/>
    <xf numFmtId="0" fontId="9" fillId="0" borderId="0" xfId="0" applyNumberFormat="1" applyFont="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4" borderId="28" xfId="0" applyFont="1" applyFill="1" applyBorder="1"/>
    <xf numFmtId="0" fontId="0" fillId="4" borderId="28" xfId="0" applyFill="1" applyBorder="1"/>
    <xf numFmtId="0" fontId="7" fillId="0" borderId="0" xfId="0" applyFont="1" applyFill="1" applyBorder="1"/>
    <xf numFmtId="0" fontId="7" fillId="4" borderId="1" xfId="0" applyNumberFormat="1" applyFont="1" applyFill="1" applyBorder="1" applyAlignment="1" applyProtection="1">
      <alignment horizontal="center"/>
    </xf>
    <xf numFmtId="0" fontId="7" fillId="0" borderId="1" xfId="0" applyFont="1" applyFill="1" applyBorder="1" applyAlignment="1" applyProtection="1">
      <alignment horizontal="center"/>
      <protection locked="0"/>
    </xf>
    <xf numFmtId="0"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0" fontId="7" fillId="0" borderId="0" xfId="0" applyFont="1" applyBorder="1" applyAlignment="1" applyProtection="1"/>
    <xf numFmtId="7" fontId="7" fillId="0" borderId="0" xfId="0" applyNumberFormat="1" applyFont="1" applyBorder="1" applyAlignment="1" applyProtection="1"/>
    <xf numFmtId="0" fontId="7" fillId="0" borderId="0" xfId="0" applyFont="1" applyBorder="1" applyProtection="1"/>
    <xf numFmtId="0" fontId="7" fillId="0" borderId="0" xfId="0" applyFont="1" applyBorder="1" applyAlignment="1" applyProtection="1">
      <alignment horizontal="center"/>
    </xf>
    <xf numFmtId="0" fontId="7" fillId="0" borderId="1" xfId="0" applyFont="1" applyBorder="1" applyProtection="1"/>
    <xf numFmtId="8" fontId="7" fillId="0" borderId="0" xfId="1" applyFont="1" applyBorder="1" applyAlignment="1" applyProtection="1">
      <alignment horizontal="right"/>
    </xf>
    <xf numFmtId="8" fontId="7" fillId="0" borderId="0" xfId="0" applyNumberFormat="1" applyFont="1" applyBorder="1" applyAlignment="1" applyProtection="1">
      <alignment horizontal="right"/>
    </xf>
    <xf numFmtId="0" fontId="7" fillId="0" borderId="16" xfId="0" applyFont="1" applyBorder="1" applyProtection="1"/>
    <xf numFmtId="0" fontId="7" fillId="4" borderId="1" xfId="0" applyFont="1"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6" xfId="0" applyNumberFormat="1" applyFont="1" applyFill="1" applyBorder="1" applyAlignment="1" applyProtection="1">
      <alignment horizontal="right"/>
    </xf>
    <xf numFmtId="7" fontId="7" fillId="0" borderId="0" xfId="0" applyNumberFormat="1" applyFont="1" applyBorder="1" applyAlignment="1" applyProtection="1">
      <alignment horizontal="center"/>
      <protection locked="0"/>
    </xf>
    <xf numFmtId="7" fontId="7" fillId="0" borderId="0" xfId="0" applyNumberFormat="1" applyFont="1" applyBorder="1" applyAlignment="1" applyProtection="1">
      <alignment horizontal="right"/>
    </xf>
    <xf numFmtId="0" fontId="7" fillId="0" borderId="0" xfId="0" applyFont="1" applyBorder="1" applyAlignment="1" applyProtection="1">
      <alignment horizontal="center"/>
      <protection locked="0"/>
    </xf>
    <xf numFmtId="49" fontId="7" fillId="4" borderId="1" xfId="0" applyNumberFormat="1" applyFont="1" applyFill="1" applyBorder="1" applyAlignment="1" applyProtection="1">
      <alignment horizontal="center"/>
      <protection locked="0"/>
    </xf>
    <xf numFmtId="7" fontId="7" fillId="4" borderId="1" xfId="0" applyNumberFormat="1" applyFont="1" applyFill="1" applyBorder="1" applyAlignment="1" applyProtection="1">
      <alignment horizontal="center"/>
      <protection locked="0"/>
    </xf>
    <xf numFmtId="0" fontId="0" fillId="0" borderId="13" xfId="0" applyBorder="1"/>
    <xf numFmtId="164" fontId="0" fillId="0" borderId="14" xfId="0" applyNumberFormat="1" applyBorder="1"/>
    <xf numFmtId="0" fontId="8" fillId="0" borderId="0" xfId="0" applyFont="1" applyBorder="1" applyAlignment="1" applyProtection="1">
      <alignment horizontal="center"/>
    </xf>
    <xf numFmtId="0" fontId="7" fillId="0" borderId="0" xfId="0" applyFont="1" applyBorder="1"/>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7" fontId="8" fillId="4" borderId="26" xfId="0" applyNumberFormat="1" applyFont="1" applyFill="1" applyBorder="1" applyAlignment="1" applyProtection="1"/>
    <xf numFmtId="8" fontId="8" fillId="4" borderId="26" xfId="1" applyFont="1" applyFill="1" applyBorder="1" applyAlignment="1" applyProtection="1">
      <alignment horizontal="right"/>
    </xf>
    <xf numFmtId="8" fontId="8" fillId="4" borderId="26" xfId="0" applyNumberFormat="1" applyFont="1" applyFill="1" applyBorder="1" applyAlignment="1" applyProtection="1">
      <alignment horizontal="right"/>
    </xf>
    <xf numFmtId="0" fontId="8" fillId="0" borderId="0" xfId="0" applyFont="1" applyFill="1" applyBorder="1" applyAlignment="1" applyProtection="1"/>
    <xf numFmtId="8" fontId="8" fillId="0" borderId="0" xfId="1" applyFont="1" applyFill="1" applyBorder="1" applyAlignment="1" applyProtection="1">
      <alignment horizontal="right"/>
    </xf>
    <xf numFmtId="0" fontId="7" fillId="4" borderId="1" xfId="0" applyFont="1" applyFill="1" applyBorder="1" applyProtection="1"/>
    <xf numFmtId="0" fontId="7" fillId="0" borderId="1" xfId="0" applyFont="1" applyFill="1" applyBorder="1" applyProtection="1">
      <protection locked="0"/>
    </xf>
    <xf numFmtId="0" fontId="7" fillId="0" borderId="1" xfId="0" applyFont="1" applyFill="1" applyBorder="1" applyProtection="1"/>
    <xf numFmtId="0" fontId="8" fillId="0" borderId="0" xfId="0" applyFont="1" applyBorder="1" applyProtection="1"/>
    <xf numFmtId="8" fontId="8" fillId="0" borderId="0" xfId="1" applyFont="1" applyBorder="1" applyAlignment="1" applyProtection="1">
      <alignment horizontal="right"/>
    </xf>
    <xf numFmtId="15" fontId="7" fillId="4" borderId="13" xfId="0" applyNumberFormat="1" applyFont="1" applyFill="1" applyBorder="1" applyAlignment="1" applyProtection="1">
      <alignment horizontal="left"/>
      <protection locked="0"/>
    </xf>
    <xf numFmtId="15" fontId="7" fillId="4" borderId="22" xfId="0" applyNumberFormat="1" applyFont="1" applyFill="1" applyBorder="1" applyAlignment="1" applyProtection="1">
      <alignment horizontal="left"/>
      <protection locked="0"/>
    </xf>
    <xf numFmtId="49" fontId="7" fillId="4" borderId="16" xfId="0" applyNumberFormat="1" applyFont="1" applyFill="1" applyBorder="1" applyAlignment="1" applyProtection="1">
      <alignment horizontal="center"/>
      <protection locked="0"/>
    </xf>
    <xf numFmtId="7" fontId="7" fillId="4" borderId="16" xfId="0" applyNumberFormat="1" applyFont="1" applyFill="1" applyBorder="1" applyAlignment="1" applyProtection="1">
      <alignment horizontal="center"/>
      <protection locked="0"/>
    </xf>
    <xf numFmtId="0" fontId="7" fillId="0" borderId="1" xfId="0" applyFont="1" applyBorder="1" applyAlignment="1" applyProtection="1">
      <alignment horizontal="center"/>
    </xf>
    <xf numFmtId="7" fontId="7" fillId="0" borderId="4" xfId="0" applyNumberFormat="1" applyFont="1" applyBorder="1" applyAlignment="1" applyProtection="1">
      <alignment horizontal="center"/>
    </xf>
    <xf numFmtId="0" fontId="7" fillId="0" borderId="16" xfId="0" applyNumberFormat="1" applyFont="1" applyBorder="1" applyAlignment="1" applyProtection="1">
      <alignment horizontal="center"/>
    </xf>
    <xf numFmtId="0" fontId="7" fillId="4" borderId="13" xfId="0" applyFont="1" applyFill="1" applyBorder="1" applyProtection="1">
      <protection locked="0"/>
    </xf>
    <xf numFmtId="0" fontId="7" fillId="4" borderId="16" xfId="0" applyFont="1" applyFill="1" applyBorder="1" applyProtection="1">
      <protection locked="0"/>
    </xf>
    <xf numFmtId="8" fontId="7" fillId="4" borderId="23" xfId="1" applyFont="1" applyFill="1" applyBorder="1" applyAlignment="1" applyProtection="1">
      <alignment horizontal="right"/>
      <protection locked="0"/>
    </xf>
    <xf numFmtId="0" fontId="7" fillId="4" borderId="16" xfId="0" applyFont="1" applyFill="1" applyBorder="1" applyProtection="1"/>
    <xf numFmtId="0" fontId="7" fillId="0" borderId="16" xfId="0" applyFont="1" applyFill="1" applyBorder="1" applyProtection="1">
      <protection locked="0"/>
    </xf>
    <xf numFmtId="0" fontId="7" fillId="0" borderId="16" xfId="0" applyFont="1" applyFill="1" applyBorder="1" applyProtection="1"/>
    <xf numFmtId="0" fontId="8" fillId="3" borderId="16" xfId="0" applyFont="1" applyFill="1" applyBorder="1" applyAlignment="1">
      <alignment horizontal="center"/>
    </xf>
    <xf numFmtId="0" fontId="8" fillId="3" borderId="20" xfId="0" applyFont="1" applyFill="1" applyBorder="1" applyProtection="1"/>
    <xf numFmtId="0" fontId="8" fillId="3" borderId="21" xfId="0" applyFont="1" applyFill="1" applyBorder="1" applyProtection="1"/>
    <xf numFmtId="0" fontId="7" fillId="3" borderId="21" xfId="0" applyFont="1" applyFill="1" applyBorder="1" applyProtection="1"/>
    <xf numFmtId="0" fontId="8" fillId="3" borderId="26"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lignment horizontal="center"/>
    </xf>
    <xf numFmtId="8" fontId="7" fillId="0" borderId="0" xfId="1" applyFont="1" applyFill="1" applyBorder="1" applyAlignment="1" applyProtection="1">
      <alignment horizontal="center"/>
    </xf>
    <xf numFmtId="0" fontId="7" fillId="0" borderId="0" xfId="0" applyFont="1" applyFill="1" applyBorder="1" applyAlignment="1" applyProtection="1">
      <alignment horizontal="center"/>
      <protection locked="0"/>
    </xf>
    <xf numFmtId="8" fontId="7" fillId="0" borderId="0" xfId="0" applyNumberFormat="1" applyFont="1" applyFill="1" applyBorder="1" applyAlignment="1" applyProtection="1">
      <alignment horizontal="right"/>
    </xf>
    <xf numFmtId="8" fontId="8" fillId="4" borderId="21" xfId="1" applyFont="1" applyFill="1" applyBorder="1" applyAlignment="1" applyProtection="1">
      <alignment horizontal="right"/>
    </xf>
    <xf numFmtId="0" fontId="0" fillId="4" borderId="2" xfId="0" applyFill="1" applyBorder="1"/>
    <xf numFmtId="164" fontId="1" fillId="4" borderId="39" xfId="0" applyNumberFormat="1" applyFont="1" applyFill="1" applyBorder="1"/>
    <xf numFmtId="8" fontId="8" fillId="0" borderId="0" xfId="0" applyNumberFormat="1" applyFont="1" applyFill="1" applyBorder="1" applyAlignment="1" applyProtection="1">
      <alignment horizontal="right"/>
    </xf>
    <xf numFmtId="0" fontId="7" fillId="3" borderId="21" xfId="0" applyFont="1" applyFill="1" applyBorder="1"/>
    <xf numFmtId="0" fontId="7" fillId="3" borderId="8" xfId="0" applyFont="1" applyFill="1" applyBorder="1" applyProtection="1"/>
    <xf numFmtId="0" fontId="7" fillId="4" borderId="40" xfId="0" applyFont="1" applyFill="1" applyBorder="1" applyProtection="1">
      <protection locked="0"/>
    </xf>
    <xf numFmtId="0" fontId="7" fillId="4" borderId="32" xfId="0" applyFont="1" applyFill="1" applyBorder="1" applyProtection="1"/>
    <xf numFmtId="0" fontId="7" fillId="4" borderId="40" xfId="0" applyFont="1" applyFill="1" applyBorder="1" applyProtection="1"/>
    <xf numFmtId="0" fontId="7" fillId="4" borderId="41" xfId="0" applyFont="1" applyFill="1" applyBorder="1" applyProtection="1"/>
    <xf numFmtId="0" fontId="7" fillId="0" borderId="2" xfId="0" applyFont="1" applyBorder="1"/>
    <xf numFmtId="0" fontId="7" fillId="4" borderId="32" xfId="0" applyFont="1" applyFill="1" applyBorder="1" applyProtection="1">
      <protection locked="0"/>
    </xf>
    <xf numFmtId="0" fontId="8" fillId="3" borderId="42" xfId="0" applyFont="1" applyFill="1" applyBorder="1" applyProtection="1"/>
    <xf numFmtId="0" fontId="7" fillId="0" borderId="1" xfId="0" applyFont="1" applyBorder="1"/>
    <xf numFmtId="0" fontId="8" fillId="3" borderId="36" xfId="0" applyFont="1" applyFill="1" applyBorder="1" applyProtection="1"/>
    <xf numFmtId="0" fontId="8" fillId="3" borderId="43" xfId="0" applyFont="1" applyFill="1" applyBorder="1" applyAlignment="1" applyProtection="1">
      <alignment horizontal="center"/>
    </xf>
    <xf numFmtId="0" fontId="7" fillId="4" borderId="37" xfId="0" applyFont="1" applyFill="1" applyBorder="1" applyProtection="1">
      <protection locked="0"/>
    </xf>
    <xf numFmtId="0" fontId="7" fillId="4" borderId="39" xfId="0" applyFont="1" applyFill="1" applyBorder="1" applyProtection="1"/>
    <xf numFmtId="0" fontId="7" fillId="4" borderId="30" xfId="0" applyFont="1" applyFill="1" applyBorder="1" applyProtection="1"/>
    <xf numFmtId="8" fontId="8" fillId="3" borderId="43" xfId="1" applyFont="1" applyFill="1" applyBorder="1" applyAlignment="1" applyProtection="1">
      <alignment horizontal="center"/>
    </xf>
    <xf numFmtId="0" fontId="8" fillId="3" borderId="44" xfId="0" applyFont="1" applyFill="1" applyBorder="1" applyProtection="1"/>
    <xf numFmtId="0" fontId="8" fillId="3" borderId="43" xfId="0" applyFont="1" applyFill="1" applyBorder="1" applyAlignment="1" applyProtection="1">
      <alignment horizontal="right"/>
    </xf>
    <xf numFmtId="0" fontId="7" fillId="3" borderId="45" xfId="0" applyFont="1" applyFill="1" applyBorder="1" applyProtection="1"/>
    <xf numFmtId="0" fontId="3" fillId="0" borderId="0" xfId="0" applyFont="1" applyBorder="1" applyProtection="1"/>
    <xf numFmtId="0" fontId="0" fillId="0" borderId="0" xfId="0" applyBorder="1" applyProtection="1"/>
    <xf numFmtId="0" fontId="7" fillId="3" borderId="36" xfId="0" applyFont="1" applyFill="1" applyBorder="1" applyProtection="1"/>
    <xf numFmtId="0" fontId="7" fillId="0" borderId="0" xfId="0" applyFont="1" applyBorder="1" applyAlignment="1" applyProtection="1">
      <alignment horizontal="right"/>
    </xf>
    <xf numFmtId="0" fontId="7" fillId="0" borderId="2" xfId="0" applyFont="1" applyBorder="1" applyAlignment="1" applyProtection="1">
      <alignment horizontal="right"/>
    </xf>
    <xf numFmtId="0" fontId="7" fillId="0" borderId="18" xfId="0" applyFont="1" applyBorder="1" applyAlignment="1" applyProtection="1">
      <alignment horizontal="right"/>
    </xf>
    <xf numFmtId="8" fontId="7" fillId="4" borderId="48" xfId="1" applyFont="1" applyFill="1" applyBorder="1" applyAlignment="1" applyProtection="1">
      <alignment horizontal="right"/>
      <protection locked="0"/>
    </xf>
    <xf numFmtId="0" fontId="7" fillId="4" borderId="49" xfId="0" applyFont="1" applyFill="1" applyBorder="1" applyProtection="1">
      <protection locked="0"/>
    </xf>
    <xf numFmtId="0" fontId="7" fillId="4" borderId="38" xfId="0" applyFont="1" applyFill="1" applyBorder="1" applyProtection="1"/>
    <xf numFmtId="8" fontId="7" fillId="4" borderId="46" xfId="1" applyFont="1" applyFill="1" applyBorder="1" applyAlignment="1" applyProtection="1">
      <alignment horizontal="right"/>
      <protection locked="0"/>
    </xf>
    <xf numFmtId="0" fontId="7" fillId="4" borderId="49" xfId="0" applyFont="1" applyFill="1" applyBorder="1" applyProtection="1"/>
    <xf numFmtId="0" fontId="7" fillId="4" borderId="50" xfId="0" applyFont="1" applyFill="1" applyBorder="1" applyProtection="1"/>
    <xf numFmtId="0" fontId="7" fillId="4" borderId="38" xfId="0" applyFont="1" applyFill="1" applyBorder="1" applyProtection="1">
      <protection locked="0"/>
    </xf>
    <xf numFmtId="0" fontId="7" fillId="0" borderId="18" xfId="0" applyFont="1" applyBorder="1"/>
    <xf numFmtId="0" fontId="8" fillId="3" borderId="51" xfId="0" applyFont="1" applyFill="1" applyBorder="1" applyProtection="1"/>
    <xf numFmtId="0" fontId="7" fillId="3" borderId="52" xfId="0" applyFont="1" applyFill="1" applyBorder="1" applyProtection="1"/>
    <xf numFmtId="0" fontId="7" fillId="4" borderId="53" xfId="0" applyFont="1" applyFill="1" applyBorder="1" applyProtection="1">
      <protection locked="0"/>
    </xf>
    <xf numFmtId="0" fontId="7" fillId="4" borderId="10" xfId="0" applyFont="1" applyFill="1" applyBorder="1" applyProtection="1"/>
    <xf numFmtId="8" fontId="7" fillId="4" borderId="11" xfId="1" applyFont="1" applyFill="1" applyBorder="1" applyAlignment="1" applyProtection="1">
      <alignment horizontal="right"/>
      <protection locked="0"/>
    </xf>
    <xf numFmtId="0" fontId="7" fillId="4" borderId="5" xfId="0" applyFont="1" applyFill="1" applyBorder="1" applyProtection="1">
      <protection locked="0"/>
    </xf>
    <xf numFmtId="8" fontId="7" fillId="4" borderId="6" xfId="1" applyFont="1" applyFill="1" applyBorder="1" applyAlignment="1" applyProtection="1">
      <alignment horizontal="right"/>
      <protection locked="0"/>
    </xf>
    <xf numFmtId="7" fontId="7" fillId="0" borderId="48" xfId="0" applyNumberFormat="1" applyFont="1" applyBorder="1" applyAlignment="1" applyProtection="1">
      <alignment horizontal="right"/>
    </xf>
    <xf numFmtId="7" fontId="7" fillId="0" borderId="46" xfId="0" applyNumberFormat="1" applyFont="1" applyBorder="1" applyAlignment="1" applyProtection="1">
      <alignment horizontal="right"/>
    </xf>
    <xf numFmtId="8" fontId="7" fillId="0" borderId="40"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0" fillId="0" borderId="0" xfId="0" applyFont="1" applyFill="1" applyBorder="1" applyAlignment="1">
      <alignment wrapText="1"/>
    </xf>
    <xf numFmtId="1" fontId="7" fillId="4" borderId="41" xfId="0" applyNumberFormat="1" applyFont="1" applyFill="1" applyBorder="1" applyAlignment="1" applyProtection="1">
      <alignment horizontal="center"/>
      <protection locked="0"/>
    </xf>
    <xf numFmtId="0" fontId="7" fillId="0" borderId="2" xfId="0" applyFont="1" applyBorder="1" applyAlignment="1" applyProtection="1">
      <alignment horizontal="right"/>
      <protection locked="0"/>
    </xf>
    <xf numFmtId="0" fontId="7" fillId="0" borderId="16" xfId="0" applyFont="1" applyBorder="1" applyAlignment="1" applyProtection="1">
      <alignment horizontal="right"/>
      <protection locked="0"/>
    </xf>
    <xf numFmtId="7" fontId="7" fillId="4" borderId="41" xfId="0" applyNumberFormat="1" applyFont="1" applyFill="1" applyBorder="1" applyAlignment="1" applyProtection="1">
      <alignment horizontal="center"/>
      <protection locked="0"/>
    </xf>
    <xf numFmtId="0" fontId="7" fillId="4" borderId="41" xfId="0" applyFont="1" applyFill="1" applyBorder="1" applyAlignment="1" applyProtection="1">
      <alignment horizontal="center"/>
      <protection locked="0"/>
    </xf>
    <xf numFmtId="0" fontId="8" fillId="7" borderId="7" xfId="0" applyFont="1" applyFill="1" applyBorder="1" applyProtection="1"/>
    <xf numFmtId="0" fontId="8" fillId="7" borderId="8" xfId="0" applyFont="1" applyFill="1" applyBorder="1" applyAlignment="1" applyProtection="1">
      <alignment horizontal="center"/>
    </xf>
    <xf numFmtId="0" fontId="7" fillId="7" borderId="45" xfId="0" applyFont="1" applyFill="1" applyBorder="1" applyProtection="1"/>
    <xf numFmtId="0" fontId="8" fillId="7" borderId="22" xfId="0" applyFont="1" applyFill="1" applyBorder="1" applyAlignment="1" applyProtection="1">
      <alignment horizontal="center"/>
    </xf>
    <xf numFmtId="0" fontId="8" fillId="7" borderId="16" xfId="0" applyFont="1" applyFill="1" applyBorder="1" applyAlignment="1" applyProtection="1">
      <alignment horizontal="center"/>
    </xf>
    <xf numFmtId="0" fontId="8" fillId="7" borderId="46" xfId="0" applyFont="1" applyFill="1" applyBorder="1" applyAlignment="1" applyProtection="1">
      <alignment horizontal="center"/>
    </xf>
    <xf numFmtId="0" fontId="7" fillId="7" borderId="8" xfId="0" applyFont="1" applyFill="1" applyBorder="1"/>
    <xf numFmtId="15" fontId="7" fillId="4" borderId="3" xfId="0" applyNumberFormat="1" applyFont="1" applyFill="1" applyBorder="1" applyAlignment="1" applyProtection="1">
      <alignment horizontal="left"/>
      <protection locked="0"/>
    </xf>
    <xf numFmtId="1" fontId="7" fillId="4" borderId="24" xfId="0" applyNumberFormat="1" applyFont="1" applyFill="1" applyBorder="1" applyAlignment="1" applyProtection="1">
      <alignment horizontal="center"/>
      <protection locked="0"/>
    </xf>
    <xf numFmtId="49" fontId="7" fillId="4" borderId="4" xfId="0" applyNumberFormat="1" applyFont="1" applyFill="1" applyBorder="1" applyAlignment="1" applyProtection="1">
      <alignment horizontal="center"/>
      <protection locked="0"/>
    </xf>
    <xf numFmtId="7" fontId="7" fillId="4" borderId="24" xfId="0" applyNumberFormat="1" applyFont="1" applyFill="1" applyBorder="1" applyAlignment="1" applyProtection="1">
      <alignment horizontal="center"/>
      <protection locked="0"/>
    </xf>
    <xf numFmtId="7" fontId="7" fillId="4" borderId="4" xfId="0" applyNumberFormat="1" applyFont="1" applyFill="1" applyBorder="1" applyAlignment="1" applyProtection="1">
      <alignment horizontal="center"/>
      <protection locked="0"/>
    </xf>
    <xf numFmtId="0" fontId="7" fillId="4" borderId="24" xfId="0" applyFont="1" applyFill="1" applyBorder="1" applyAlignment="1" applyProtection="1">
      <alignment horizontal="center"/>
      <protection locked="0"/>
    </xf>
    <xf numFmtId="7" fontId="7" fillId="0" borderId="47" xfId="0" applyNumberFormat="1" applyFont="1" applyBorder="1" applyAlignment="1" applyProtection="1">
      <alignment horizontal="right"/>
    </xf>
    <xf numFmtId="7" fontId="7" fillId="4" borderId="50" xfId="0" applyNumberFormat="1" applyFont="1" applyFill="1" applyBorder="1" applyAlignment="1" applyProtection="1">
      <alignment horizontal="center"/>
      <protection locked="0"/>
    </xf>
    <xf numFmtId="0" fontId="7" fillId="4" borderId="50" xfId="0" applyFont="1" applyFill="1" applyBorder="1" applyAlignment="1" applyProtection="1">
      <alignment horizontal="center"/>
      <protection locked="0"/>
    </xf>
    <xf numFmtId="0" fontId="7" fillId="4" borderId="21" xfId="0" applyFont="1" applyFill="1" applyBorder="1"/>
    <xf numFmtId="0" fontId="8" fillId="3" borderId="16" xfId="0" applyFont="1" applyFill="1" applyBorder="1" applyProtection="1">
      <protection locked="0"/>
    </xf>
    <xf numFmtId="1" fontId="7" fillId="4" borderId="50" xfId="0" applyNumberFormat="1" applyFont="1" applyFill="1" applyBorder="1" applyAlignment="1" applyProtection="1">
      <alignment horizontal="center"/>
      <protection locked="0"/>
    </xf>
    <xf numFmtId="0" fontId="7" fillId="4" borderId="41" xfId="0" applyFont="1" applyFill="1" applyBorder="1" applyProtection="1">
      <protection locked="0"/>
    </xf>
    <xf numFmtId="0" fontId="1" fillId="4" borderId="22" xfId="0" applyFont="1" applyFill="1" applyBorder="1"/>
    <xf numFmtId="0" fontId="0" fillId="4" borderId="16" xfId="0" applyFill="1" applyBorder="1"/>
    <xf numFmtId="164" fontId="0" fillId="4" borderId="16" xfId="0" applyNumberFormat="1" applyFill="1" applyBorder="1"/>
    <xf numFmtId="0" fontId="11" fillId="0" borderId="0" xfId="0" applyFont="1" applyBorder="1" applyAlignment="1">
      <alignment wrapText="1"/>
    </xf>
    <xf numFmtId="0" fontId="1" fillId="0" borderId="0" xfId="0" applyNumberFormat="1" applyFont="1" applyAlignment="1">
      <alignment wrapText="1"/>
    </xf>
    <xf numFmtId="0" fontId="7" fillId="0" borderId="0" xfId="0" applyFont="1" applyAlignment="1">
      <alignment horizontal="left"/>
    </xf>
    <xf numFmtId="0" fontId="7" fillId="0" borderId="0" xfId="0" applyFont="1" applyAlignment="1">
      <alignment horizontal="right"/>
    </xf>
    <xf numFmtId="0" fontId="0" fillId="0" borderId="0" xfId="0" applyAlignment="1" applyProtection="1">
      <alignment horizontal="center"/>
      <protection locked="0"/>
    </xf>
    <xf numFmtId="7" fontId="7" fillId="0" borderId="1" xfId="0" applyNumberFormat="1" applyFont="1" applyBorder="1" applyAlignment="1" applyProtection="1">
      <alignment horizontal="right"/>
    </xf>
    <xf numFmtId="0" fontId="7" fillId="0" borderId="0" xfId="0" applyFont="1" applyAlignment="1">
      <alignment horizontal="center"/>
    </xf>
    <xf numFmtId="7" fontId="7" fillId="0" borderId="1" xfId="0" applyNumberFormat="1" applyFont="1" applyBorder="1" applyAlignment="1" applyProtection="1">
      <alignment horizontal="center"/>
    </xf>
    <xf numFmtId="7" fontId="7" fillId="0" borderId="16" xfId="0" applyNumberFormat="1" applyFont="1" applyBorder="1" applyAlignment="1" applyProtection="1">
      <alignment horizontal="center"/>
    </xf>
    <xf numFmtId="0" fontId="8" fillId="3" borderId="7" xfId="0" applyFont="1" applyFill="1" applyBorder="1" applyProtection="1"/>
    <xf numFmtId="0" fontId="8" fillId="3" borderId="8" xfId="0" applyFont="1" applyFill="1" applyBorder="1" applyProtection="1"/>
    <xf numFmtId="0" fontId="7" fillId="3" borderId="8" xfId="0" applyFont="1" applyFill="1" applyBorder="1" applyProtection="1">
      <protection locked="0"/>
    </xf>
    <xf numFmtId="0" fontId="8" fillId="3" borderId="8" xfId="0" applyFont="1" applyFill="1" applyBorder="1" applyAlignment="1" applyProtection="1">
      <alignment horizontal="center"/>
    </xf>
    <xf numFmtId="0" fontId="8" fillId="3" borderId="45" xfId="0" applyFont="1" applyFill="1" applyBorder="1" applyAlignment="1" applyProtection="1">
      <alignment horizontal="center"/>
    </xf>
    <xf numFmtId="0" fontId="10" fillId="3" borderId="57" xfId="0" applyFont="1" applyFill="1" applyBorder="1" applyAlignment="1" applyProtection="1">
      <alignment horizontal="center"/>
    </xf>
    <xf numFmtId="0" fontId="8" fillId="3" borderId="22" xfId="0" applyFont="1" applyFill="1" applyBorder="1" applyProtection="1"/>
    <xf numFmtId="0" fontId="8" fillId="3" borderId="16" xfId="0" applyFont="1" applyFill="1" applyBorder="1" applyProtection="1"/>
    <xf numFmtId="0" fontId="8" fillId="3" borderId="16" xfId="0" applyFont="1" applyFill="1" applyBorder="1" applyAlignment="1" applyProtection="1">
      <alignment horizontal="center"/>
    </xf>
    <xf numFmtId="8" fontId="8" fillId="3" borderId="46" xfId="1" applyFont="1" applyFill="1" applyBorder="1" applyAlignment="1" applyProtection="1">
      <alignment horizontal="center"/>
    </xf>
    <xf numFmtId="8" fontId="10" fillId="3" borderId="54" xfId="1" applyFont="1" applyFill="1" applyBorder="1" applyAlignment="1" applyProtection="1">
      <alignment horizontal="center"/>
    </xf>
    <xf numFmtId="0" fontId="7" fillId="4" borderId="27" xfId="0" applyFont="1" applyFill="1" applyBorder="1" applyProtection="1">
      <protection locked="0"/>
    </xf>
    <xf numFmtId="0" fontId="7" fillId="0" borderId="2" xfId="0" applyFont="1" applyBorder="1" applyProtection="1"/>
    <xf numFmtId="0" fontId="7" fillId="4" borderId="1" xfId="0" applyFont="1" applyFill="1" applyBorder="1" applyAlignment="1" applyProtection="1">
      <alignment horizontal="center"/>
      <protection locked="0"/>
    </xf>
    <xf numFmtId="8" fontId="7" fillId="0" borderId="48" xfId="0" applyNumberFormat="1" applyFont="1" applyFill="1" applyBorder="1" applyAlignment="1" applyProtection="1">
      <alignment horizontal="center"/>
    </xf>
    <xf numFmtId="8" fontId="7" fillId="0" borderId="55"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4" borderId="16" xfId="0" applyFont="1" applyFill="1" applyBorder="1" applyAlignment="1" applyProtection="1">
      <alignment horizontal="center"/>
      <protection locked="0"/>
    </xf>
    <xf numFmtId="0" fontId="7" fillId="0" borderId="56" xfId="0" applyFont="1" applyBorder="1" applyAlignment="1">
      <alignment horizontal="center"/>
    </xf>
    <xf numFmtId="0" fontId="7" fillId="3" borderId="16" xfId="0" applyFont="1" applyFill="1" applyBorder="1" applyProtection="1">
      <protection locked="0"/>
    </xf>
    <xf numFmtId="0" fontId="7" fillId="4" borderId="7" xfId="0" applyFont="1" applyFill="1" applyBorder="1" applyProtection="1">
      <protection locked="0"/>
    </xf>
    <xf numFmtId="0" fontId="7" fillId="0" borderId="4" xfId="0" applyFont="1" applyBorder="1" applyProtection="1"/>
    <xf numFmtId="0" fontId="7" fillId="0" borderId="4" xfId="0" applyFont="1" applyBorder="1" applyProtection="1">
      <protection locked="0"/>
    </xf>
    <xf numFmtId="0" fontId="7" fillId="4" borderId="4" xfId="0" applyFont="1" applyFill="1" applyBorder="1" applyAlignment="1" applyProtection="1">
      <alignment horizontal="center"/>
      <protection locked="0"/>
    </xf>
    <xf numFmtId="8" fontId="7" fillId="0" borderId="47" xfId="0" applyNumberFormat="1" applyFont="1" applyBorder="1" applyAlignment="1" applyProtection="1">
      <alignment horizontal="right"/>
    </xf>
    <xf numFmtId="0" fontId="7" fillId="0" borderId="2" xfId="0" applyFont="1" applyBorder="1" applyProtection="1">
      <protection locked="0"/>
    </xf>
    <xf numFmtId="8" fontId="7" fillId="0" borderId="48" xfId="0" applyNumberFormat="1" applyFont="1" applyBorder="1" applyAlignment="1" applyProtection="1">
      <alignment horizontal="right"/>
    </xf>
    <xf numFmtId="0" fontId="7" fillId="0" borderId="16" xfId="0" applyFont="1" applyBorder="1" applyProtection="1">
      <protection locked="0"/>
    </xf>
    <xf numFmtId="8" fontId="7" fillId="0" borderId="46" xfId="0" applyNumberFormat="1" applyFont="1" applyBorder="1" applyAlignment="1" applyProtection="1">
      <alignment horizontal="right"/>
    </xf>
    <xf numFmtId="0" fontId="7" fillId="0" borderId="8" xfId="0" applyFont="1" applyBorder="1" applyProtection="1"/>
    <xf numFmtId="0" fontId="7" fillId="4" borderId="8" xfId="0" applyFont="1" applyFill="1" applyBorder="1" applyProtection="1"/>
    <xf numFmtId="0" fontId="7" fillId="4" borderId="2" xfId="0" applyFont="1" applyFill="1" applyBorder="1" applyProtection="1"/>
    <xf numFmtId="0" fontId="7" fillId="4" borderId="18" xfId="0" applyFont="1" applyFill="1" applyBorder="1" applyProtection="1"/>
    <xf numFmtId="0" fontId="1" fillId="0" borderId="0" xfId="0" applyFont="1" applyBorder="1" applyAlignment="1">
      <alignment horizontal="center" wrapText="1"/>
    </xf>
    <xf numFmtId="0" fontId="9" fillId="0" borderId="0" xfId="0" applyFont="1" applyBorder="1" applyAlignment="1">
      <alignment horizontal="center" wrapText="1"/>
    </xf>
    <xf numFmtId="0" fontId="0" fillId="0" borderId="0" xfId="0" applyFont="1" applyBorder="1" applyAlignment="1">
      <alignment wrapText="1"/>
    </xf>
    <xf numFmtId="7" fontId="7" fillId="4" borderId="1" xfId="0" applyNumberFormat="1" applyFont="1" applyFill="1" applyBorder="1" applyAlignment="1" applyProtection="1">
      <alignment horizontal="center"/>
    </xf>
    <xf numFmtId="14" fontId="0" fillId="2" borderId="8" xfId="0" applyNumberFormat="1" applyFill="1" applyBorder="1" applyAlignment="1">
      <alignment horizontal="right"/>
    </xf>
    <xf numFmtId="15" fontId="4" fillId="0" borderId="0" xfId="0" applyNumberFormat="1" applyFont="1" applyProtection="1"/>
    <xf numFmtId="7" fontId="4" fillId="0" borderId="0" xfId="0" applyNumberFormat="1" applyFont="1" applyProtection="1"/>
    <xf numFmtId="0" fontId="4" fillId="0" borderId="0" xfId="0" applyFont="1" applyProtection="1"/>
    <xf numFmtId="0" fontId="4" fillId="0" borderId="0" xfId="0" applyFont="1" applyProtection="1">
      <protection locked="0"/>
    </xf>
    <xf numFmtId="167" fontId="7" fillId="0" borderId="1"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 fillId="8" borderId="35" xfId="0" applyFont="1" applyFill="1" applyBorder="1" applyAlignment="1">
      <alignment horizontal="left" wrapText="1"/>
    </xf>
    <xf numFmtId="14" fontId="1" fillId="4" borderId="0" xfId="0" applyNumberFormat="1" applyFont="1" applyFill="1" applyBorder="1" applyAlignment="1" applyProtection="1">
      <alignment horizontal="center"/>
      <protection locked="0"/>
    </xf>
    <xf numFmtId="49" fontId="1" fillId="4" borderId="16" xfId="0" applyNumberFormat="1" applyFont="1" applyFill="1" applyBorder="1" applyAlignment="1" applyProtection="1">
      <alignment horizontal="center"/>
      <protection locked="0"/>
    </xf>
    <xf numFmtId="0" fontId="0" fillId="0" borderId="27" xfId="0" applyBorder="1"/>
    <xf numFmtId="0" fontId="1" fillId="0" borderId="27" xfId="0" applyFont="1" applyBorder="1" applyAlignment="1">
      <alignment horizontal="right"/>
    </xf>
    <xf numFmtId="0" fontId="1" fillId="0" borderId="27" xfId="0" applyFont="1" applyBorder="1"/>
    <xf numFmtId="0" fontId="1" fillId="4" borderId="5" xfId="0" applyFont="1" applyFill="1" applyBorder="1"/>
    <xf numFmtId="0" fontId="7" fillId="0" borderId="8" xfId="0" applyFont="1" applyBorder="1" applyAlignment="1">
      <alignment vertical="center"/>
    </xf>
    <xf numFmtId="0" fontId="7" fillId="0" borderId="0" xfId="0" applyFont="1" applyAlignment="1">
      <alignment vertical="center"/>
    </xf>
    <xf numFmtId="14" fontId="7" fillId="2" borderId="28" xfId="0" applyNumberFormat="1" applyFont="1" applyFill="1" applyBorder="1" applyAlignment="1" applyProtection="1">
      <alignment horizontal="center" vertical="center"/>
      <protection locked="0"/>
    </xf>
    <xf numFmtId="0" fontId="7" fillId="6" borderId="8" xfId="0" applyFont="1" applyFill="1" applyBorder="1" applyAlignment="1">
      <alignment vertical="center"/>
    </xf>
    <xf numFmtId="0" fontId="7" fillId="0" borderId="35" xfId="0" applyFont="1" applyFill="1" applyBorder="1" applyAlignment="1">
      <alignment vertical="center"/>
    </xf>
    <xf numFmtId="0" fontId="7" fillId="0" borderId="21" xfId="0" applyFont="1" applyFill="1" applyBorder="1" applyAlignment="1">
      <alignment vertical="center"/>
    </xf>
    <xf numFmtId="14" fontId="7" fillId="0" borderId="21" xfId="0" applyNumberFormat="1" applyFont="1" applyBorder="1" applyAlignment="1" applyProtection="1">
      <alignment horizontal="center" vertical="center"/>
    </xf>
    <xf numFmtId="15" fontId="7" fillId="0" borderId="25" xfId="0" applyNumberFormat="1" applyFont="1" applyBorder="1" applyAlignment="1" applyProtection="1">
      <alignment vertical="center"/>
      <protection hidden="1"/>
    </xf>
    <xf numFmtId="20" fontId="7" fillId="0" borderId="26" xfId="0" applyNumberFormat="1" applyFont="1" applyBorder="1" applyAlignment="1" applyProtection="1">
      <alignment horizontal="center" vertical="center"/>
    </xf>
    <xf numFmtId="0" fontId="7" fillId="6" borderId="27" xfId="0" applyFont="1" applyFill="1" applyBorder="1" applyAlignment="1">
      <alignment horizontal="center" vertical="center"/>
    </xf>
    <xf numFmtId="0" fontId="7" fillId="6" borderId="0" xfId="0" applyFont="1" applyFill="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4" borderId="20" xfId="0" applyFont="1" applyFill="1" applyBorder="1" applyAlignment="1">
      <alignment horizontal="center" vertical="center"/>
    </xf>
    <xf numFmtId="0" fontId="7" fillId="0" borderId="33" xfId="0" applyFont="1" applyBorder="1" applyAlignment="1">
      <alignment horizontal="center" vertical="center"/>
    </xf>
    <xf numFmtId="164" fontId="7" fillId="0" borderId="32" xfId="0" applyNumberFormat="1" applyFont="1" applyBorder="1" applyAlignment="1" applyProtection="1">
      <alignment vertical="center"/>
    </xf>
    <xf numFmtId="0" fontId="7" fillId="0" borderId="31" xfId="0" applyFont="1" applyBorder="1" applyAlignment="1">
      <alignment horizontal="center" vertical="center"/>
    </xf>
    <xf numFmtId="0" fontId="7" fillId="0" borderId="31" xfId="0" applyFont="1" applyBorder="1" applyAlignment="1" applyProtection="1">
      <alignment horizontal="center" vertical="center"/>
      <protection hidden="1"/>
    </xf>
    <xf numFmtId="0" fontId="7" fillId="6" borderId="34" xfId="0" applyFont="1" applyFill="1" applyBorder="1" applyAlignment="1">
      <alignment horizontal="center" vertical="center"/>
    </xf>
    <xf numFmtId="164" fontId="7" fillId="4" borderId="38" xfId="0" applyNumberFormat="1" applyFont="1" applyFill="1" applyBorder="1" applyAlignment="1" applyProtection="1">
      <alignment vertical="center"/>
    </xf>
    <xf numFmtId="0" fontId="7" fillId="0" borderId="0" xfId="0" applyFont="1" applyAlignment="1">
      <alignment horizontal="center" vertical="center"/>
    </xf>
    <xf numFmtId="16" fontId="7" fillId="0" borderId="0" xfId="0" applyNumberFormat="1" applyFont="1" applyAlignment="1">
      <alignment horizontal="center" vertical="center"/>
    </xf>
    <xf numFmtId="4" fontId="7" fillId="0" borderId="0" xfId="0" applyNumberFormat="1" applyFont="1" applyAlignment="1">
      <alignment vertical="center"/>
    </xf>
    <xf numFmtId="4" fontId="7" fillId="0" borderId="8" xfId="0" applyNumberFormat="1" applyFont="1" applyBorder="1" applyAlignment="1" applyProtection="1">
      <alignment horizontal="centerContinuous" vertical="center"/>
      <protection hidden="1"/>
    </xf>
    <xf numFmtId="4" fontId="7" fillId="0" borderId="8" xfId="0" applyNumberFormat="1" applyFont="1" applyBorder="1" applyAlignment="1" applyProtection="1">
      <alignment horizontal="centerContinuous" vertical="center"/>
      <protection locked="0"/>
    </xf>
    <xf numFmtId="4" fontId="8" fillId="0" borderId="8" xfId="0" applyNumberFormat="1" applyFont="1" applyBorder="1" applyAlignment="1" applyProtection="1">
      <alignment horizontal="left" vertical="center"/>
      <protection locked="0"/>
    </xf>
    <xf numFmtId="4" fontId="7" fillId="0" borderId="15" xfId="0" applyNumberFormat="1" applyFont="1" applyBorder="1" applyAlignment="1" applyProtection="1">
      <alignment horizontal="centerContinuous" vertical="center"/>
      <protection locked="0"/>
    </xf>
    <xf numFmtId="165" fontId="8" fillId="2" borderId="2" xfId="0" applyNumberFormat="1" applyFont="1" applyFill="1" applyBorder="1" applyAlignment="1" applyProtection="1">
      <alignment horizontal="center" vertical="center"/>
      <protection hidden="1"/>
    </xf>
    <xf numFmtId="0" fontId="8" fillId="6" borderId="8" xfId="0" applyFont="1" applyFill="1" applyBorder="1" applyAlignment="1" applyProtection="1">
      <alignment horizontal="center" vertical="center"/>
      <protection hidden="1"/>
    </xf>
    <xf numFmtId="0" fontId="8" fillId="0" borderId="24" xfId="0" applyFont="1" applyBorder="1" applyAlignment="1" applyProtection="1">
      <alignment horizontal="left" vertical="center"/>
      <protection hidden="1"/>
    </xf>
    <xf numFmtId="16" fontId="7" fillId="6" borderId="0" xfId="0" applyNumberFormat="1" applyFont="1" applyFill="1" applyBorder="1" applyAlignment="1" applyProtection="1">
      <alignment horizontal="center" vertical="center"/>
      <protection hidden="1"/>
    </xf>
    <xf numFmtId="4" fontId="7" fillId="6" borderId="0" xfId="0" applyNumberFormat="1" applyFont="1" applyFill="1" applyBorder="1" applyAlignment="1" applyProtection="1">
      <alignment horizontal="right" vertical="center"/>
      <protection hidden="1"/>
    </xf>
    <xf numFmtId="15" fontId="7" fillId="6" borderId="0" xfId="0" applyNumberFormat="1" applyFont="1" applyFill="1" applyBorder="1" applyAlignment="1" applyProtection="1">
      <alignment horizontal="left" vertical="center"/>
      <protection hidden="1"/>
    </xf>
    <xf numFmtId="15" fontId="8" fillId="0" borderId="28" xfId="0" applyNumberFormat="1" applyFont="1" applyBorder="1" applyAlignment="1" applyProtection="1">
      <alignment horizontal="left" vertical="center"/>
      <protection hidden="1"/>
    </xf>
    <xf numFmtId="4" fontId="7" fillId="6" borderId="8" xfId="0" applyNumberFormat="1" applyFont="1" applyFill="1" applyBorder="1" applyAlignment="1" applyProtection="1">
      <alignment horizontal="left" vertical="center"/>
      <protection hidden="1"/>
    </xf>
    <xf numFmtId="4" fontId="7" fillId="6" borderId="15"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center" vertical="center"/>
      <protection hidden="1"/>
    </xf>
    <xf numFmtId="4" fontId="7" fillId="6" borderId="11"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vertical="center"/>
      <protection hidden="1"/>
    </xf>
    <xf numFmtId="4" fontId="7" fillId="6" borderId="11" xfId="0" applyNumberFormat="1" applyFont="1" applyFill="1" applyBorder="1" applyAlignment="1" applyProtection="1">
      <alignment vertical="center"/>
      <protection hidden="1"/>
    </xf>
    <xf numFmtId="16" fontId="7" fillId="0" borderId="30" xfId="0" applyNumberFormat="1" applyFont="1" applyBorder="1" applyAlignment="1" applyProtection="1">
      <alignment horizontal="center" vertical="center"/>
      <protection hidden="1"/>
    </xf>
    <xf numFmtId="4" fontId="7" fillId="0" borderId="30" xfId="0" applyNumberFormat="1" applyFont="1" applyBorder="1" applyAlignment="1" applyProtection="1">
      <alignment horizontal="center" vertical="center"/>
      <protection hidden="1"/>
    </xf>
    <xf numFmtId="4" fontId="7" fillId="0" borderId="11" xfId="0" applyNumberFormat="1" applyFont="1" applyBorder="1" applyAlignment="1" applyProtection="1">
      <alignment horizontal="center" vertical="center"/>
      <protection hidden="1"/>
    </xf>
    <xf numFmtId="4" fontId="7" fillId="0" borderId="0" xfId="0" applyNumberFormat="1" applyFont="1" applyBorder="1" applyAlignment="1" applyProtection="1">
      <alignment horizontal="center" vertical="center"/>
      <protection hidden="1"/>
    </xf>
    <xf numFmtId="16" fontId="7" fillId="4" borderId="26" xfId="0" applyNumberFormat="1" applyFont="1" applyFill="1" applyBorder="1" applyAlignment="1" applyProtection="1">
      <alignment horizontal="center" vertical="center"/>
      <protection hidden="1"/>
    </xf>
    <xf numFmtId="164" fontId="7" fillId="4" borderId="35" xfId="0" applyNumberFormat="1" applyFont="1" applyFill="1" applyBorder="1" applyAlignment="1" applyProtection="1">
      <alignment vertical="center"/>
      <protection hidden="1"/>
    </xf>
    <xf numFmtId="164" fontId="7" fillId="4" borderId="36" xfId="0" applyNumberFormat="1" applyFont="1" applyFill="1" applyBorder="1" applyAlignment="1" applyProtection="1">
      <alignment vertical="center"/>
      <protection hidden="1"/>
    </xf>
    <xf numFmtId="164" fontId="7" fillId="5" borderId="26" xfId="0" applyNumberFormat="1" applyFont="1" applyFill="1" applyBorder="1" applyAlignment="1" applyProtection="1">
      <alignment vertical="center"/>
      <protection hidden="1"/>
    </xf>
    <xf numFmtId="16" fontId="7" fillId="2" borderId="32" xfId="0" applyNumberFormat="1" applyFont="1" applyFill="1" applyBorder="1" applyAlignment="1" applyProtection="1">
      <alignment horizontal="center" vertical="center"/>
      <protection locked="0"/>
    </xf>
    <xf numFmtId="164" fontId="7" fillId="5" borderId="14" xfId="0" applyNumberFormat="1" applyFont="1" applyFill="1" applyBorder="1" applyAlignment="1" applyProtection="1">
      <alignment vertical="center"/>
      <protection hidden="1"/>
    </xf>
    <xf numFmtId="16" fontId="8" fillId="4" borderId="38" xfId="0" applyNumberFormat="1" applyFont="1" applyFill="1" applyBorder="1" applyAlignment="1" applyProtection="1">
      <alignment horizontal="center" vertical="center"/>
      <protection hidden="1"/>
    </xf>
    <xf numFmtId="164" fontId="7" fillId="4" borderId="38" xfId="0" applyNumberFormat="1" applyFont="1" applyFill="1" applyBorder="1" applyAlignment="1" applyProtection="1">
      <alignment vertical="center"/>
      <protection hidden="1"/>
    </xf>
    <xf numFmtId="164" fontId="7" fillId="4" borderId="23" xfId="0" applyNumberFormat="1" applyFont="1" applyFill="1" applyBorder="1" applyAlignment="1" applyProtection="1">
      <alignment vertical="center"/>
      <protection hidden="1"/>
    </xf>
    <xf numFmtId="7" fontId="1" fillId="0" borderId="7" xfId="0" applyNumberFormat="1" applyFont="1" applyBorder="1" applyAlignment="1" applyProtection="1">
      <alignment horizontal="right"/>
    </xf>
    <xf numFmtId="7" fontId="1" fillId="4" borderId="21" xfId="0" quotePrefix="1" applyNumberFormat="1" applyFont="1" applyFill="1" applyBorder="1" applyAlignment="1" applyProtection="1">
      <alignment horizontal="center"/>
    </xf>
    <xf numFmtId="0" fontId="0" fillId="0" borderId="8" xfId="0" applyBorder="1" applyProtection="1">
      <protection locked="0"/>
    </xf>
    <xf numFmtId="0" fontId="0" fillId="0" borderId="8" xfId="0" applyBorder="1" applyAlignment="1" applyProtection="1"/>
    <xf numFmtId="0" fontId="1" fillId="0" borderId="8" xfId="0" applyFont="1" applyBorder="1" applyAlignment="1" applyProtection="1">
      <alignment horizontal="right"/>
    </xf>
    <xf numFmtId="16" fontId="1" fillId="4" borderId="21" xfId="0" applyNumberFormat="1" applyFont="1" applyFill="1" applyBorder="1" applyAlignment="1" applyProtection="1">
      <alignment horizontal="left"/>
    </xf>
    <xf numFmtId="0" fontId="1" fillId="4" borderId="21" xfId="0" applyFont="1" applyFill="1" applyBorder="1" applyAlignment="1" applyProtection="1">
      <protection locked="0"/>
    </xf>
    <xf numFmtId="0" fontId="0" fillId="0" borderId="8" xfId="0" applyBorder="1" applyAlignment="1" applyProtection="1">
      <protection locked="0"/>
    </xf>
    <xf numFmtId="0" fontId="0" fillId="0" borderId="15" xfId="0" applyBorder="1"/>
    <xf numFmtId="0" fontId="3" fillId="0" borderId="27" xfId="0" applyFont="1" applyBorder="1" applyProtection="1"/>
    <xf numFmtId="0" fontId="0" fillId="0" borderId="11" xfId="0" applyBorder="1"/>
    <xf numFmtId="0" fontId="1" fillId="0" borderId="27" xfId="0" applyFont="1" applyBorder="1" applyAlignment="1" applyProtection="1">
      <alignment horizontal="right"/>
    </xf>
    <xf numFmtId="15" fontId="7" fillId="0" borderId="27" xfId="0" applyNumberFormat="1" applyFont="1" applyBorder="1" applyAlignment="1" applyProtection="1">
      <alignment horizontal="left"/>
      <protection locked="0"/>
    </xf>
    <xf numFmtId="0" fontId="7" fillId="0" borderId="11" xfId="0" applyFont="1" applyBorder="1"/>
    <xf numFmtId="15" fontId="7" fillId="0" borderId="27" xfId="0" applyNumberFormat="1" applyFont="1" applyBorder="1" applyAlignment="1" applyProtection="1">
      <alignment horizontal="left"/>
    </xf>
    <xf numFmtId="0" fontId="7" fillId="0" borderId="27" xfId="0" applyFont="1" applyBorder="1" applyProtection="1"/>
    <xf numFmtId="0" fontId="0" fillId="0" borderId="27" xfId="0" applyBorder="1" applyProtection="1"/>
    <xf numFmtId="15" fontId="0" fillId="0" borderId="0" xfId="0" applyNumberFormat="1" applyBorder="1" applyProtection="1"/>
    <xf numFmtId="7" fontId="0" fillId="0" borderId="0" xfId="0" applyNumberFormat="1" applyBorder="1" applyProtection="1"/>
    <xf numFmtId="15" fontId="0" fillId="0" borderId="27" xfId="0" applyNumberFormat="1" applyBorder="1" applyProtection="1"/>
    <xf numFmtId="15" fontId="0" fillId="0" borderId="22" xfId="0" applyNumberFormat="1" applyBorder="1" applyProtection="1"/>
    <xf numFmtId="14" fontId="1" fillId="0" borderId="16" xfId="0" applyNumberFormat="1" applyFont="1" applyBorder="1" applyAlignment="1" applyProtection="1">
      <alignment horizontal="center"/>
    </xf>
    <xf numFmtId="0" fontId="0" fillId="0" borderId="23" xfId="0" applyBorder="1"/>
    <xf numFmtId="7" fontId="7" fillId="0" borderId="44" xfId="0" applyNumberFormat="1" applyFont="1" applyBorder="1" applyAlignment="1" applyProtection="1">
      <alignment horizontal="center"/>
    </xf>
    <xf numFmtId="0" fontId="0" fillId="4" borderId="60" xfId="0" applyFill="1" applyBorder="1"/>
    <xf numFmtId="0" fontId="7" fillId="0" borderId="53" xfId="0" applyFont="1" applyBorder="1"/>
    <xf numFmtId="166" fontId="7" fillId="0" borderId="10" xfId="0" applyNumberFormat="1" applyFont="1" applyBorder="1" applyAlignment="1">
      <alignment horizontal="right"/>
    </xf>
    <xf numFmtId="0" fontId="7" fillId="0" borderId="10" xfId="0" applyFont="1" applyBorder="1" applyAlignment="1">
      <alignment horizontal="center"/>
    </xf>
    <xf numFmtId="0" fontId="7" fillId="0" borderId="61" xfId="0" applyFont="1" applyBorder="1" applyAlignment="1">
      <alignment horizontal="center"/>
    </xf>
    <xf numFmtId="0" fontId="7" fillId="0" borderId="40" xfId="0" applyFont="1" applyBorder="1"/>
    <xf numFmtId="166" fontId="7" fillId="0" borderId="1" xfId="0" applyNumberFormat="1" applyFont="1" applyBorder="1" applyAlignment="1" applyProtection="1">
      <alignment horizontal="right"/>
    </xf>
    <xf numFmtId="164" fontId="7" fillId="0" borderId="1" xfId="0" applyNumberFormat="1" applyFont="1" applyBorder="1" applyAlignment="1">
      <alignment horizontal="right"/>
    </xf>
    <xf numFmtId="0" fontId="7" fillId="0" borderId="32" xfId="0" applyFont="1" applyBorder="1" applyAlignment="1">
      <alignment horizontal="center"/>
    </xf>
    <xf numFmtId="164" fontId="7" fillId="0" borderId="10" xfId="0" applyNumberFormat="1" applyFont="1" applyBorder="1" applyAlignment="1">
      <alignment horizontal="right"/>
    </xf>
    <xf numFmtId="166" fontId="7" fillId="0" borderId="1" xfId="0" applyNumberFormat="1" applyFont="1" applyBorder="1" applyAlignment="1">
      <alignment horizontal="right"/>
    </xf>
    <xf numFmtId="2" fontId="7" fillId="0" borderId="10" xfId="0" applyNumberFormat="1" applyFont="1" applyBorder="1" applyAlignment="1">
      <alignment horizontal="center"/>
    </xf>
    <xf numFmtId="164" fontId="7" fillId="0" borderId="1" xfId="0" applyNumberFormat="1" applyFont="1" applyBorder="1"/>
    <xf numFmtId="164" fontId="7" fillId="0" borderId="10" xfId="0" applyNumberFormat="1" applyFont="1" applyBorder="1"/>
    <xf numFmtId="166" fontId="7" fillId="0" borderId="10" xfId="0" applyNumberFormat="1" applyFont="1" applyBorder="1"/>
    <xf numFmtId="166" fontId="7" fillId="0" borderId="1" xfId="0" applyNumberFormat="1" applyFont="1" applyBorder="1"/>
    <xf numFmtId="2" fontId="0" fillId="0" borderId="0" xfId="0" applyNumberFormat="1"/>
    <xf numFmtId="0" fontId="7" fillId="0" borderId="40" xfId="0" applyFont="1" applyBorder="1" applyProtection="1">
      <protection locked="0"/>
    </xf>
    <xf numFmtId="166" fontId="7" fillId="0" borderId="1" xfId="0" applyNumberFormat="1" applyFont="1" applyBorder="1" applyProtection="1"/>
    <xf numFmtId="164" fontId="7" fillId="0" borderId="1" xfId="0" applyNumberFormat="1" applyFont="1" applyBorder="1" applyProtection="1">
      <protection locked="0"/>
    </xf>
    <xf numFmtId="0" fontId="7" fillId="0" borderId="53"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2" xfId="0" applyFont="1" applyBorder="1" applyAlignment="1" applyProtection="1">
      <alignment horizontal="center"/>
      <protection locked="0"/>
    </xf>
    <xf numFmtId="167" fontId="7" fillId="4" borderId="16" xfId="0" applyNumberFormat="1" applyFont="1" applyFill="1" applyBorder="1" applyAlignment="1" applyProtection="1">
      <alignment horizontal="center"/>
    </xf>
    <xf numFmtId="14" fontId="1" fillId="4" borderId="0" xfId="0" quotePrefix="1" applyNumberFormat="1" applyFont="1" applyFill="1" applyBorder="1" applyAlignment="1" applyProtection="1">
      <alignment horizontal="center"/>
      <protection locked="0"/>
    </xf>
    <xf numFmtId="164" fontId="1" fillId="9" borderId="20" xfId="0" applyNumberFormat="1" applyFont="1" applyFill="1" applyBorder="1"/>
    <xf numFmtId="168" fontId="1" fillId="9" borderId="26" xfId="0" applyNumberFormat="1" applyFont="1" applyFill="1" applyBorder="1"/>
    <xf numFmtId="0" fontId="14" fillId="9" borderId="0" xfId="0" applyFont="1" applyFill="1" applyBorder="1" applyAlignment="1">
      <alignment wrapText="1"/>
    </xf>
    <xf numFmtId="0" fontId="0" fillId="0" borderId="0" xfId="0" applyFont="1"/>
    <xf numFmtId="0" fontId="15" fillId="0" borderId="0" xfId="0" applyFont="1" applyBorder="1" applyAlignment="1">
      <alignment wrapText="1"/>
    </xf>
    <xf numFmtId="164" fontId="8" fillId="2" borderId="8" xfId="0" applyNumberFormat="1" applyFont="1" applyFill="1" applyBorder="1" applyAlignment="1" applyProtection="1">
      <alignment horizontal="center" vertical="center"/>
      <protection locked="0"/>
    </xf>
    <xf numFmtId="14" fontId="7" fillId="2" borderId="2" xfId="0" applyNumberFormat="1" applyFont="1" applyFill="1" applyBorder="1" applyAlignment="1" applyProtection="1">
      <alignment horizontal="center" vertical="center"/>
      <protection locked="0"/>
    </xf>
    <xf numFmtId="164" fontId="0" fillId="0" borderId="0" xfId="0" applyNumberFormat="1" applyProtection="1">
      <protection locked="0"/>
    </xf>
    <xf numFmtId="1" fontId="7" fillId="9" borderId="24" xfId="0" applyNumberFormat="1" applyFont="1" applyFill="1" applyBorder="1" applyAlignment="1" applyProtection="1">
      <alignment horizontal="center"/>
      <protection locked="0"/>
    </xf>
    <xf numFmtId="1" fontId="7" fillId="9" borderId="28" xfId="0" applyNumberFormat="1" applyFont="1" applyFill="1" applyBorder="1" applyAlignment="1" applyProtection="1">
      <alignment horizontal="center"/>
      <protection locked="0"/>
    </xf>
    <xf numFmtId="1" fontId="7" fillId="9" borderId="41" xfId="0" applyNumberFormat="1" applyFont="1" applyFill="1" applyBorder="1" applyAlignment="1" applyProtection="1">
      <alignment horizontal="center"/>
      <protection locked="0"/>
    </xf>
    <xf numFmtId="1" fontId="7" fillId="9" borderId="58" xfId="0" applyNumberFormat="1" applyFont="1" applyFill="1" applyBorder="1" applyAlignment="1" applyProtection="1">
      <alignment horizontal="center"/>
      <protection locked="0"/>
    </xf>
    <xf numFmtId="15" fontId="7" fillId="0" borderId="27" xfId="0" applyNumberFormat="1" applyFont="1" applyFill="1" applyBorder="1" applyAlignment="1" applyProtection="1">
      <alignment horizontal="left"/>
      <protection locked="0"/>
    </xf>
    <xf numFmtId="1" fontId="7" fillId="0" borderId="0" xfId="0" applyNumberFormat="1" applyFont="1" applyFill="1" applyBorder="1" applyAlignment="1" applyProtection="1">
      <alignment horizontal="center"/>
      <protection locked="0"/>
    </xf>
    <xf numFmtId="49" fontId="7" fillId="0" borderId="0" xfId="0" applyNumberFormat="1" applyFont="1" applyFill="1" applyBorder="1" applyAlignment="1" applyProtection="1">
      <alignment horizontal="center"/>
      <protection locked="0"/>
    </xf>
    <xf numFmtId="7" fontId="7" fillId="0" borderId="0" xfId="0" applyNumberFormat="1" applyFont="1" applyFill="1" applyBorder="1" applyAlignment="1" applyProtection="1">
      <alignment horizontal="center"/>
      <protection locked="0"/>
    </xf>
    <xf numFmtId="0" fontId="7" fillId="0" borderId="62" xfId="0" applyFont="1" applyFill="1" applyBorder="1" applyAlignment="1" applyProtection="1">
      <alignment horizontal="center"/>
      <protection locked="0"/>
    </xf>
    <xf numFmtId="7" fontId="7" fillId="0" borderId="8" xfId="0" applyNumberFormat="1" applyFont="1" applyFill="1" applyBorder="1" applyAlignment="1" applyProtection="1">
      <alignment horizontal="center"/>
    </xf>
    <xf numFmtId="7" fontId="7" fillId="0" borderId="11" xfId="0" applyNumberFormat="1" applyFont="1" applyFill="1" applyBorder="1" applyAlignment="1" applyProtection="1">
      <alignment horizontal="right"/>
    </xf>
    <xf numFmtId="0" fontId="7" fillId="0" borderId="0" xfId="0" applyFont="1" applyFill="1"/>
    <xf numFmtId="15" fontId="7" fillId="0" borderId="27" xfId="0" applyNumberFormat="1" applyFont="1" applyFill="1" applyBorder="1" applyAlignment="1" applyProtection="1">
      <alignment horizontal="left"/>
    </xf>
    <xf numFmtId="15" fontId="7" fillId="0" borderId="0" xfId="0" applyNumberFormat="1" applyFont="1" applyFill="1" applyBorder="1" applyAlignment="1" applyProtection="1">
      <alignment horizontal="left"/>
    </xf>
    <xf numFmtId="0" fontId="8" fillId="0" borderId="8" xfId="0" applyFont="1" applyFill="1" applyBorder="1" applyAlignment="1" applyProtection="1"/>
    <xf numFmtId="7" fontId="8" fillId="0" borderId="8" xfId="0" applyNumberFormat="1" applyFont="1" applyFill="1" applyBorder="1" applyAlignment="1" applyProtection="1"/>
    <xf numFmtId="0" fontId="7" fillId="0" borderId="8" xfId="0" applyFont="1" applyFill="1" applyBorder="1"/>
    <xf numFmtId="7" fontId="8" fillId="0" borderId="11" xfId="0" applyNumberFormat="1" applyFont="1" applyFill="1" applyBorder="1" applyAlignment="1" applyProtection="1"/>
    <xf numFmtId="0" fontId="1" fillId="0" borderId="0" xfId="0" applyFont="1" applyFill="1" applyBorder="1" applyAlignment="1">
      <alignment horizontal="left" wrapText="1"/>
    </xf>
    <xf numFmtId="0" fontId="0" fillId="0" borderId="0" xfId="0" applyFill="1"/>
    <xf numFmtId="166" fontId="7" fillId="0" borderId="10" xfId="0" applyNumberFormat="1" applyFont="1" applyFill="1" applyBorder="1" applyAlignment="1">
      <alignment horizontal="right"/>
    </xf>
    <xf numFmtId="0" fontId="7" fillId="0" borderId="10" xfId="0" applyFont="1" applyFill="1" applyBorder="1" applyAlignment="1">
      <alignment horizontal="center"/>
    </xf>
    <xf numFmtId="0" fontId="7" fillId="0" borderId="61" xfId="0" applyFont="1" applyFill="1" applyBorder="1" applyAlignment="1">
      <alignment horizontal="center"/>
    </xf>
    <xf numFmtId="166" fontId="7" fillId="0" borderId="1" xfId="0" applyNumberFormat="1" applyFont="1" applyFill="1" applyBorder="1" applyAlignment="1" applyProtection="1">
      <alignment horizontal="right"/>
    </xf>
    <xf numFmtId="164" fontId="7" fillId="0" borderId="1" xfId="0" applyNumberFormat="1" applyFont="1" applyFill="1" applyBorder="1" applyAlignment="1">
      <alignment horizontal="right"/>
    </xf>
    <xf numFmtId="0" fontId="7" fillId="0" borderId="32" xfId="0" applyFont="1" applyFill="1" applyBorder="1" applyAlignment="1">
      <alignment horizontal="center"/>
    </xf>
    <xf numFmtId="164" fontId="7" fillId="0" borderId="10" xfId="0" applyNumberFormat="1" applyFont="1" applyFill="1" applyBorder="1" applyAlignment="1">
      <alignment horizontal="right"/>
    </xf>
    <xf numFmtId="166" fontId="7" fillId="0" borderId="1" xfId="0" applyNumberFormat="1" applyFont="1" applyFill="1" applyBorder="1" applyAlignment="1">
      <alignment horizontal="right"/>
    </xf>
    <xf numFmtId="2" fontId="7" fillId="0" borderId="10" xfId="0" applyNumberFormat="1" applyFont="1" applyFill="1" applyBorder="1" applyAlignment="1">
      <alignment horizontal="center"/>
    </xf>
    <xf numFmtId="164" fontId="7" fillId="0" borderId="1" xfId="0" applyNumberFormat="1" applyFont="1" applyFill="1" applyBorder="1"/>
    <xf numFmtId="164" fontId="7" fillId="0" borderId="10" xfId="0" applyNumberFormat="1" applyFont="1" applyFill="1" applyBorder="1"/>
    <xf numFmtId="166" fontId="7" fillId="0" borderId="10" xfId="0" applyNumberFormat="1" applyFont="1" applyFill="1" applyBorder="1"/>
    <xf numFmtId="166" fontId="7" fillId="0" borderId="1" xfId="0" applyNumberFormat="1" applyFont="1" applyFill="1" applyBorder="1"/>
    <xf numFmtId="166" fontId="7" fillId="0" borderId="1" xfId="0" applyNumberFormat="1" applyFont="1" applyFill="1" applyBorder="1" applyProtection="1"/>
    <xf numFmtId="164" fontId="7" fillId="0" borderId="1" xfId="0" applyNumberFormat="1" applyFont="1" applyFill="1" applyBorder="1" applyProtection="1">
      <protection locked="0"/>
    </xf>
    <xf numFmtId="166" fontId="7" fillId="0" borderId="10" xfId="0" applyNumberFormat="1" applyFont="1" applyFill="1" applyBorder="1" applyProtection="1"/>
    <xf numFmtId="164" fontId="7" fillId="0" borderId="10" xfId="0" applyNumberFormat="1" applyFont="1" applyFill="1" applyBorder="1" applyProtection="1">
      <protection locked="0"/>
    </xf>
    <xf numFmtId="0" fontId="7" fillId="0" borderId="32" xfId="0" applyFont="1" applyFill="1" applyBorder="1" applyAlignment="1" applyProtection="1">
      <alignment horizontal="center"/>
      <protection locked="0"/>
    </xf>
    <xf numFmtId="164" fontId="7" fillId="0" borderId="0" xfId="0" applyNumberFormat="1" applyFont="1" applyFill="1" applyAlignment="1">
      <alignment horizontal="right"/>
    </xf>
    <xf numFmtId="0" fontId="7" fillId="0" borderId="0" xfId="0" applyFont="1" applyFill="1" applyAlignment="1">
      <alignment horizontal="center"/>
    </xf>
    <xf numFmtId="0" fontId="4" fillId="0" borderId="27"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164" fontId="1" fillId="4" borderId="16" xfId="0" applyNumberFormat="1" applyFont="1" applyFill="1" applyBorder="1" applyAlignment="1" applyProtection="1">
      <alignment horizontal="center"/>
      <protection locked="0"/>
    </xf>
    <xf numFmtId="164" fontId="1" fillId="4" borderId="23" xfId="0" applyNumberFormat="1" applyFont="1" applyFill="1" applyBorder="1" applyAlignment="1" applyProtection="1">
      <alignment horizontal="center"/>
      <protection locked="0"/>
    </xf>
    <xf numFmtId="164" fontId="7" fillId="0" borderId="37" xfId="0" applyNumberFormat="1" applyFont="1" applyBorder="1" applyAlignment="1" applyProtection="1">
      <alignment horizontal="right" vertical="center"/>
      <protection hidden="1"/>
    </xf>
    <xf numFmtId="164" fontId="7" fillId="0" borderId="39" xfId="0" applyNumberFormat="1" applyFont="1" applyBorder="1" applyAlignment="1" applyProtection="1">
      <alignment horizontal="right" vertical="center"/>
      <protection hidden="1"/>
    </xf>
    <xf numFmtId="164" fontId="8" fillId="2" borderId="3" xfId="0" applyNumberFormat="1" applyFont="1" applyFill="1" applyBorder="1" applyAlignment="1" applyProtection="1">
      <alignment horizontal="center" vertical="center"/>
      <protection locked="0"/>
    </xf>
    <xf numFmtId="164" fontId="8" fillId="2" borderId="4"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39" xfId="0" applyFont="1" applyFill="1" applyBorder="1" applyAlignment="1">
      <alignment horizontal="center" vertical="center"/>
    </xf>
    <xf numFmtId="49" fontId="8" fillId="2" borderId="59"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164" fontId="7" fillId="2" borderId="37" xfId="0" applyNumberFormat="1" applyFont="1" applyFill="1" applyBorder="1" applyAlignment="1" applyProtection="1">
      <alignment vertical="center"/>
      <protection locked="0"/>
    </xf>
    <xf numFmtId="164" fontId="7" fillId="2" borderId="39" xfId="0" applyNumberFormat="1" applyFont="1" applyFill="1" applyBorder="1" applyAlignment="1" applyProtection="1">
      <alignment vertical="center"/>
      <protection locked="0"/>
    </xf>
    <xf numFmtId="0" fontId="3" fillId="4" borderId="16"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6" xfId="0" applyFont="1" applyBorder="1" applyAlignment="1" applyProtection="1">
      <alignment horizontal="right"/>
    </xf>
  </cellXfs>
  <cellStyles count="3">
    <cellStyle name="Comma 2" xfId="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abSelected="1" workbookViewId="0">
      <selection activeCell="A10" sqref="A10"/>
    </sheetView>
  </sheetViews>
  <sheetFormatPr defaultRowHeight="12.75" x14ac:dyDescent="0.2"/>
  <cols>
    <col min="1" max="1" width="100.5703125" style="45" customWidth="1"/>
  </cols>
  <sheetData>
    <row r="1" spans="1:1" x14ac:dyDescent="0.2">
      <c r="A1" s="272" t="s">
        <v>297</v>
      </c>
    </row>
    <row r="2" spans="1:1" x14ac:dyDescent="0.2">
      <c r="A2" s="272" t="s">
        <v>150</v>
      </c>
    </row>
    <row r="3" spans="1:1" x14ac:dyDescent="0.2">
      <c r="A3" s="272" t="s">
        <v>151</v>
      </c>
    </row>
    <row r="4" spans="1:1" x14ac:dyDescent="0.2">
      <c r="A4" s="273" t="s">
        <v>372</v>
      </c>
    </row>
    <row r="5" spans="1:1" ht="13.5" thickBot="1" x14ac:dyDescent="0.25">
      <c r="A5" s="273" t="s">
        <v>356</v>
      </c>
    </row>
    <row r="6" spans="1:1" ht="68.25" customHeight="1" thickBot="1" x14ac:dyDescent="0.25">
      <c r="A6" s="283" t="s">
        <v>373</v>
      </c>
    </row>
    <row r="7" spans="1:1" s="421" customFormat="1" ht="14.25" customHeight="1" x14ac:dyDescent="0.2">
      <c r="A7" s="420"/>
    </row>
    <row r="8" spans="1:1" ht="63" customHeight="1" x14ac:dyDescent="0.2">
      <c r="A8" s="200" t="s">
        <v>374</v>
      </c>
    </row>
    <row r="9" spans="1:1" ht="6" customHeight="1" x14ac:dyDescent="0.2">
      <c r="A9" s="396"/>
    </row>
    <row r="10" spans="1:1" ht="45.75" customHeight="1" x14ac:dyDescent="0.2">
      <c r="A10" s="274" t="s">
        <v>358</v>
      </c>
    </row>
    <row r="11" spans="1:1" ht="6.75" customHeight="1" x14ac:dyDescent="0.2">
      <c r="A11" s="396"/>
    </row>
    <row r="12" spans="1:1" s="397" customFormat="1" ht="41.25" customHeight="1" x14ac:dyDescent="0.2">
      <c r="A12" s="274" t="s">
        <v>311</v>
      </c>
    </row>
    <row r="13" spans="1:1" s="397" customFormat="1" ht="5.25" customHeight="1" x14ac:dyDescent="0.2">
      <c r="A13" s="396"/>
    </row>
    <row r="14" spans="1:1" s="397" customFormat="1" ht="30.75" customHeight="1" x14ac:dyDescent="0.35">
      <c r="A14" s="398" t="s">
        <v>359</v>
      </c>
    </row>
    <row r="15" spans="1:1" s="397" customFormat="1" ht="5.25" customHeight="1" x14ac:dyDescent="0.2">
      <c r="A15" s="396"/>
    </row>
    <row r="16" spans="1:1" s="397" customFormat="1" x14ac:dyDescent="0.2">
      <c r="A16" s="274"/>
    </row>
    <row r="17" spans="1:1" s="397" customFormat="1" ht="57" customHeight="1" x14ac:dyDescent="0.2">
      <c r="A17" s="274"/>
    </row>
    <row r="18" spans="1:1" x14ac:dyDescent="0.2">
      <c r="A18" s="82"/>
    </row>
    <row r="19" spans="1:1" x14ac:dyDescent="0.2">
      <c r="A19" s="83"/>
    </row>
    <row r="20" spans="1:1" ht="63" customHeight="1" x14ac:dyDescent="0.2">
      <c r="A20" s="230"/>
    </row>
    <row r="21" spans="1:1" x14ac:dyDescent="0.2">
      <c r="A21" s="43"/>
    </row>
    <row r="22" spans="1:1" x14ac:dyDescent="0.2">
      <c r="A22" s="229"/>
    </row>
    <row r="23" spans="1:1" x14ac:dyDescent="0.2">
      <c r="A23" s="43"/>
    </row>
    <row r="24" spans="1:1" x14ac:dyDescent="0.2">
      <c r="A24" s="43"/>
    </row>
    <row r="25" spans="1:1" x14ac:dyDescent="0.2">
      <c r="A25" s="43"/>
    </row>
    <row r="26" spans="1:1" x14ac:dyDescent="0.2">
      <c r="A26" s="44"/>
    </row>
    <row r="27" spans="1:1" x14ac:dyDescent="0.2">
      <c r="A27" s="43"/>
    </row>
    <row r="28" spans="1:1" x14ac:dyDescent="0.2">
      <c r="A28" s="200"/>
    </row>
    <row r="29" spans="1:1" x14ac:dyDescent="0.2">
      <c r="A29" s="43"/>
    </row>
    <row r="30" spans="1:1" x14ac:dyDescent="0.2">
      <c r="A30" s="44"/>
    </row>
    <row r="31" spans="1:1" x14ac:dyDescent="0.2">
      <c r="A31" s="43"/>
    </row>
    <row r="32" spans="1:1" x14ac:dyDescent="0.2">
      <c r="A32" s="44"/>
    </row>
    <row r="33" spans="1:1" x14ac:dyDescent="0.2">
      <c r="A33" s="43"/>
    </row>
    <row r="34" spans="1:1" x14ac:dyDescent="0.2">
      <c r="A34" s="44"/>
    </row>
    <row r="35" spans="1:1" x14ac:dyDescent="0.2">
      <c r="A35" s="43"/>
    </row>
    <row r="36" spans="1:1" x14ac:dyDescent="0.2">
      <c r="A36" s="43"/>
    </row>
    <row r="37" spans="1:1" x14ac:dyDescent="0.2">
      <c r="A37" s="43"/>
    </row>
    <row r="38" spans="1:1" ht="78" customHeight="1" x14ac:dyDescent="0.2">
      <c r="A38" s="83"/>
    </row>
    <row r="39" spans="1:1" x14ac:dyDescent="0.2">
      <c r="A39" s="43"/>
    </row>
    <row r="40" spans="1:1" x14ac:dyDescent="0.2">
      <c r="A40" s="81"/>
    </row>
    <row r="70" ht="63" customHeight="1" x14ac:dyDescent="0.2"/>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F30" sqref="F30"/>
    </sheetView>
  </sheetViews>
  <sheetFormatPr defaultRowHeight="12.75" x14ac:dyDescent="0.2"/>
  <cols>
    <col min="1" max="1" width="11.42578125" customWidth="1"/>
    <col min="2" max="2" width="11.5703125" customWidth="1"/>
    <col min="3" max="3" width="11.42578125" customWidth="1"/>
    <col min="4" max="4" width="5" customWidth="1"/>
    <col min="5" max="5" width="17.140625" customWidth="1"/>
    <col min="6" max="6" width="16.28515625" style="12" customWidth="1"/>
    <col min="7" max="7" width="16.5703125" style="12" customWidth="1"/>
  </cols>
  <sheetData>
    <row r="1" spans="1:7" ht="13.5" thickBot="1" x14ac:dyDescent="0.25">
      <c r="A1" s="24"/>
      <c r="B1" s="25"/>
      <c r="C1" s="25"/>
      <c r="D1" s="25"/>
      <c r="E1" s="25"/>
      <c r="F1" s="394" t="s">
        <v>357</v>
      </c>
      <c r="G1" s="395">
        <v>43454</v>
      </c>
    </row>
    <row r="2" spans="1:7" ht="23.25" x14ac:dyDescent="0.35">
      <c r="A2" s="442" t="s">
        <v>312</v>
      </c>
      <c r="B2" s="443"/>
      <c r="C2" s="443"/>
      <c r="D2" s="443"/>
      <c r="E2" s="443"/>
      <c r="F2" s="443"/>
      <c r="G2" s="444"/>
    </row>
    <row r="3" spans="1:7" x14ac:dyDescent="0.2">
      <c r="A3" s="286"/>
      <c r="B3" s="13"/>
      <c r="C3" s="13"/>
      <c r="D3" s="13"/>
      <c r="E3" s="13"/>
      <c r="F3" s="22"/>
      <c r="G3" s="33"/>
    </row>
    <row r="4" spans="1:7" x14ac:dyDescent="0.2">
      <c r="A4" s="286"/>
      <c r="B4" s="13"/>
      <c r="C4" s="13"/>
      <c r="D4" s="13"/>
      <c r="E4" s="13"/>
      <c r="F4" s="22"/>
      <c r="G4" s="33"/>
    </row>
    <row r="5" spans="1:7" x14ac:dyDescent="0.2">
      <c r="A5" s="286"/>
      <c r="B5" s="13"/>
      <c r="C5" s="13"/>
      <c r="D5" s="13"/>
      <c r="E5" s="13"/>
      <c r="F5" s="22"/>
      <c r="G5" s="33"/>
    </row>
    <row r="6" spans="1:7" ht="13.5" thickBot="1" x14ac:dyDescent="0.25">
      <c r="A6" s="287" t="s">
        <v>3</v>
      </c>
      <c r="B6" s="285" t="s">
        <v>371</v>
      </c>
      <c r="C6" s="13"/>
      <c r="D6" s="13"/>
      <c r="E6" s="39" t="s">
        <v>52</v>
      </c>
      <c r="F6" s="445" t="s">
        <v>301</v>
      </c>
      <c r="G6" s="446"/>
    </row>
    <row r="7" spans="1:7" x14ac:dyDescent="0.2">
      <c r="A7" s="286"/>
      <c r="B7" s="13"/>
      <c r="C7" s="13"/>
      <c r="D7" s="13"/>
      <c r="E7" s="13"/>
      <c r="F7" s="22"/>
      <c r="G7" s="33"/>
    </row>
    <row r="8" spans="1:7" x14ac:dyDescent="0.2">
      <c r="A8" s="286"/>
      <c r="B8" s="13"/>
      <c r="C8" s="13"/>
      <c r="D8" s="13"/>
      <c r="E8" s="13"/>
      <c r="F8" s="22"/>
      <c r="G8" s="33"/>
    </row>
    <row r="9" spans="1:7" ht="13.5" thickBot="1" x14ac:dyDescent="0.25">
      <c r="A9" s="288" t="s">
        <v>140</v>
      </c>
      <c r="B9" s="13"/>
      <c r="C9" s="284">
        <v>43435</v>
      </c>
      <c r="D9" s="38" t="s">
        <v>102</v>
      </c>
      <c r="E9" s="284">
        <v>43465</v>
      </c>
      <c r="F9" s="22"/>
      <c r="G9" s="33"/>
    </row>
    <row r="10" spans="1:7" x14ac:dyDescent="0.2">
      <c r="A10" s="24"/>
      <c r="B10" s="25"/>
      <c r="C10" s="26"/>
      <c r="D10" s="27"/>
      <c r="E10" s="276"/>
      <c r="F10" s="28"/>
      <c r="G10" s="42"/>
    </row>
    <row r="11" spans="1:7" x14ac:dyDescent="0.2">
      <c r="A11" s="35" t="s">
        <v>101</v>
      </c>
      <c r="B11" s="14"/>
      <c r="C11" s="14"/>
      <c r="D11" s="14"/>
      <c r="E11" s="14"/>
      <c r="F11" s="22"/>
      <c r="G11" s="40">
        <v>1000000</v>
      </c>
    </row>
    <row r="12" spans="1:7" x14ac:dyDescent="0.2">
      <c r="A12" s="20"/>
      <c r="B12" s="15"/>
      <c r="C12" s="15"/>
      <c r="D12" s="15"/>
      <c r="E12" s="15"/>
      <c r="F12" s="23"/>
      <c r="G12" s="33"/>
    </row>
    <row r="13" spans="1:7" x14ac:dyDescent="0.2">
      <c r="A13" s="20" t="s">
        <v>233</v>
      </c>
      <c r="B13" s="15"/>
      <c r="C13" s="15"/>
      <c r="D13" s="15"/>
      <c r="E13" s="15"/>
      <c r="F13" s="16">
        <f>'Daily Summary'!C42</f>
        <v>0</v>
      </c>
      <c r="G13" s="21"/>
    </row>
    <row r="14" spans="1:7" x14ac:dyDescent="0.2">
      <c r="A14" s="20" t="s">
        <v>360</v>
      </c>
      <c r="B14" s="15"/>
      <c r="C14" s="15"/>
      <c r="D14" s="15"/>
      <c r="E14" s="15"/>
      <c r="F14" s="16">
        <f>'Daily Summary'!D42</f>
        <v>0</v>
      </c>
      <c r="G14" s="21"/>
    </row>
    <row r="15" spans="1:7" x14ac:dyDescent="0.2">
      <c r="A15" s="20" t="s">
        <v>234</v>
      </c>
      <c r="B15" s="15"/>
      <c r="C15" s="15"/>
      <c r="D15" s="15"/>
      <c r="E15" s="15"/>
      <c r="F15" s="16">
        <f>'Daily Summary'!E42</f>
        <v>0</v>
      </c>
      <c r="G15" s="21"/>
    </row>
    <row r="16" spans="1:7" x14ac:dyDescent="0.2">
      <c r="A16" s="20" t="s">
        <v>235</v>
      </c>
      <c r="B16" s="15"/>
      <c r="C16" s="15"/>
      <c r="D16" s="15"/>
      <c r="E16" s="15"/>
      <c r="F16" s="16">
        <f>'Daily Summary'!F42</f>
        <v>0</v>
      </c>
      <c r="G16" s="33"/>
    </row>
    <row r="17" spans="1:8" x14ac:dyDescent="0.2">
      <c r="A17" s="20" t="s">
        <v>236</v>
      </c>
      <c r="B17" s="15"/>
      <c r="C17" s="15"/>
      <c r="D17" s="15"/>
      <c r="E17" s="15"/>
      <c r="F17" s="16">
        <f>'Daily Summary'!G42</f>
        <v>0</v>
      </c>
      <c r="G17" s="21"/>
    </row>
    <row r="18" spans="1:8" x14ac:dyDescent="0.2">
      <c r="A18" s="20" t="s">
        <v>237</v>
      </c>
      <c r="B18" s="15"/>
      <c r="C18" s="15"/>
      <c r="D18" s="15"/>
      <c r="E18" s="15"/>
      <c r="F18" s="16">
        <f>'Daily Summary'!H42</f>
        <v>0</v>
      </c>
      <c r="G18" s="21"/>
    </row>
    <row r="19" spans="1:8" x14ac:dyDescent="0.2">
      <c r="A19" s="20" t="s">
        <v>257</v>
      </c>
      <c r="B19" s="15"/>
      <c r="C19" s="15"/>
      <c r="D19" s="15"/>
      <c r="E19" s="15"/>
      <c r="F19" s="16">
        <f>'Daily Summary'!I42</f>
        <v>0</v>
      </c>
      <c r="G19" s="33"/>
    </row>
    <row r="20" spans="1:8" x14ac:dyDescent="0.2">
      <c r="A20" s="20" t="s">
        <v>238</v>
      </c>
      <c r="B20" s="15"/>
      <c r="C20" s="15"/>
      <c r="D20" s="15"/>
      <c r="E20" s="15"/>
      <c r="F20" s="16">
        <f>'Daily Summary'!J42</f>
        <v>0</v>
      </c>
      <c r="G20" s="21"/>
    </row>
    <row r="21" spans="1:8" x14ac:dyDescent="0.2">
      <c r="A21" s="289" t="s">
        <v>160</v>
      </c>
      <c r="B21" s="153"/>
      <c r="C21" s="153"/>
      <c r="D21" s="153"/>
      <c r="E21" s="153"/>
      <c r="F21" s="154">
        <f>SUM(F13:F20)</f>
        <v>0</v>
      </c>
      <c r="G21" s="21"/>
    </row>
    <row r="22" spans="1:8" x14ac:dyDescent="0.2">
      <c r="A22" s="20"/>
      <c r="B22" s="15"/>
      <c r="C22" s="15"/>
      <c r="D22" s="15"/>
      <c r="E22" s="15"/>
      <c r="F22" s="16"/>
      <c r="G22" s="21"/>
    </row>
    <row r="23" spans="1:8" x14ac:dyDescent="0.2">
      <c r="A23" s="20" t="s">
        <v>239</v>
      </c>
      <c r="B23" s="15"/>
      <c r="C23" s="15"/>
      <c r="D23" s="15"/>
      <c r="E23" s="15"/>
      <c r="F23" s="16">
        <f>'Daily Summary'!L42</f>
        <v>0</v>
      </c>
      <c r="G23" s="33"/>
    </row>
    <row r="24" spans="1:8" x14ac:dyDescent="0.2">
      <c r="A24" s="20" t="s">
        <v>240</v>
      </c>
      <c r="B24" s="15"/>
      <c r="C24" s="15"/>
      <c r="D24" s="15"/>
      <c r="E24" s="15"/>
      <c r="F24" s="16">
        <f>'Daily Summary'!M42</f>
        <v>0</v>
      </c>
      <c r="G24" s="21"/>
    </row>
    <row r="25" spans="1:8" x14ac:dyDescent="0.2">
      <c r="A25" s="111" t="s">
        <v>241</v>
      </c>
      <c r="B25" s="14"/>
      <c r="C25" s="14"/>
      <c r="D25" s="14"/>
      <c r="E25" s="14"/>
      <c r="F25" s="16">
        <f>'Daily Summary'!N42</f>
        <v>0</v>
      </c>
      <c r="G25" s="112"/>
    </row>
    <row r="26" spans="1:8" x14ac:dyDescent="0.2">
      <c r="A26" s="111" t="s">
        <v>242</v>
      </c>
      <c r="B26" s="14"/>
      <c r="C26" s="14"/>
      <c r="D26" s="14"/>
      <c r="E26" s="14"/>
      <c r="F26" s="16">
        <f>'Daily Summary'!O42</f>
        <v>0</v>
      </c>
      <c r="G26" s="112"/>
    </row>
    <row r="27" spans="1:8" x14ac:dyDescent="0.2">
      <c r="A27" s="111" t="s">
        <v>243</v>
      </c>
      <c r="B27" s="14"/>
      <c r="C27" s="14"/>
      <c r="D27" s="14"/>
      <c r="E27" s="14"/>
      <c r="F27" s="16">
        <f>'Daily Summary'!P42</f>
        <v>0</v>
      </c>
      <c r="G27" s="112"/>
    </row>
    <row r="28" spans="1:8" x14ac:dyDescent="0.2">
      <c r="A28" s="111" t="s">
        <v>244</v>
      </c>
      <c r="B28" s="46"/>
      <c r="C28" s="46"/>
      <c r="D28" s="46"/>
      <c r="E28" s="46"/>
      <c r="F28" s="16">
        <f>'Daily Summary'!Q42</f>
        <v>0</v>
      </c>
      <c r="G28" s="62"/>
    </row>
    <row r="29" spans="1:8" x14ac:dyDescent="0.2">
      <c r="A29" s="20" t="s">
        <v>245</v>
      </c>
      <c r="B29" s="49"/>
      <c r="C29" s="49"/>
      <c r="D29" s="49"/>
      <c r="E29" s="49"/>
      <c r="F29" s="16">
        <f>'Daily Summary'!R42</f>
        <v>0</v>
      </c>
      <c r="G29" s="47"/>
      <c r="H29" s="48"/>
    </row>
    <row r="30" spans="1:8" x14ac:dyDescent="0.2">
      <c r="A30" s="20" t="s">
        <v>246</v>
      </c>
      <c r="B30" s="49"/>
      <c r="C30" s="49"/>
      <c r="D30" s="49"/>
      <c r="E30" s="49"/>
      <c r="F30" s="16">
        <f>'Daily Summary'!S42</f>
        <v>0</v>
      </c>
      <c r="G30" s="47"/>
      <c r="H30" s="48"/>
    </row>
    <row r="31" spans="1:8" x14ac:dyDescent="0.2">
      <c r="A31" s="289" t="s">
        <v>153</v>
      </c>
      <c r="B31" s="153"/>
      <c r="C31" s="153"/>
      <c r="D31" s="153"/>
      <c r="E31" s="153"/>
      <c r="F31" s="154">
        <f>SUM(F23:F30)</f>
        <v>0</v>
      </c>
      <c r="G31" s="21"/>
      <c r="H31" s="48"/>
    </row>
    <row r="32" spans="1:8" x14ac:dyDescent="0.2">
      <c r="A32" s="20"/>
      <c r="B32" s="15"/>
      <c r="C32" s="15"/>
      <c r="D32" s="15"/>
      <c r="E32" s="15"/>
      <c r="F32" s="16"/>
      <c r="G32" s="21"/>
    </row>
    <row r="33" spans="1:7" x14ac:dyDescent="0.2">
      <c r="A33" s="37" t="s">
        <v>161</v>
      </c>
      <c r="B33" s="31"/>
      <c r="C33" s="31"/>
      <c r="D33" s="31"/>
      <c r="E33" s="31"/>
      <c r="F33" s="32"/>
      <c r="G33" s="36">
        <f>F21+F31</f>
        <v>0</v>
      </c>
    </row>
    <row r="34" spans="1:7" ht="13.5" thickBot="1" x14ac:dyDescent="0.25">
      <c r="A34" s="63" t="s">
        <v>162</v>
      </c>
      <c r="B34" s="64"/>
      <c r="C34" s="64"/>
      <c r="D34" s="64"/>
      <c r="E34" s="64"/>
      <c r="F34" s="65"/>
      <c r="G34" s="66">
        <f>G11-F31</f>
        <v>1000000</v>
      </c>
    </row>
    <row r="35" spans="1:7" x14ac:dyDescent="0.2">
      <c r="A35" s="24"/>
      <c r="B35" s="25"/>
      <c r="C35" s="25"/>
      <c r="D35" s="25"/>
      <c r="E35" s="25"/>
      <c r="F35" s="28"/>
      <c r="G35" s="42"/>
    </row>
    <row r="36" spans="1:7" ht="13.5" thickBot="1" x14ac:dyDescent="0.25">
      <c r="A36" s="288" t="s">
        <v>139</v>
      </c>
      <c r="B36" s="13"/>
      <c r="C36" s="13"/>
      <c r="D36" s="13"/>
      <c r="E36" s="13"/>
      <c r="F36" s="22"/>
      <c r="G36" s="33"/>
    </row>
    <row r="37" spans="1:7" x14ac:dyDescent="0.2">
      <c r="A37" s="18" t="s">
        <v>163</v>
      </c>
      <c r="B37" s="19"/>
      <c r="C37" s="19"/>
      <c r="D37" s="19"/>
      <c r="E37" s="19"/>
      <c r="F37" s="67">
        <f>SUM(F31)</f>
        <v>0</v>
      </c>
      <c r="G37" s="42"/>
    </row>
    <row r="38" spans="1:7" x14ac:dyDescent="0.2">
      <c r="A38" s="20" t="s">
        <v>142</v>
      </c>
      <c r="B38" s="15"/>
      <c r="C38" s="15"/>
      <c r="D38" s="15"/>
      <c r="E38" s="15"/>
      <c r="F38" s="41">
        <v>1</v>
      </c>
      <c r="G38" s="33"/>
    </row>
    <row r="39" spans="1:7" x14ac:dyDescent="0.2">
      <c r="A39" s="20" t="s">
        <v>160</v>
      </c>
      <c r="B39" s="15"/>
      <c r="C39" s="15"/>
      <c r="D39" s="15"/>
      <c r="E39" s="15"/>
      <c r="F39" s="68">
        <f>F21</f>
        <v>0</v>
      </c>
      <c r="G39" s="21"/>
    </row>
    <row r="40" spans="1:7" x14ac:dyDescent="0.2">
      <c r="A40" s="30" t="s">
        <v>164</v>
      </c>
      <c r="B40" s="31"/>
      <c r="C40" s="31"/>
      <c r="D40" s="31"/>
      <c r="E40" s="31"/>
      <c r="F40" s="69">
        <v>1</v>
      </c>
      <c r="G40" s="34"/>
    </row>
    <row r="41" spans="1:7" x14ac:dyDescent="0.2">
      <c r="A41" s="30" t="s">
        <v>165</v>
      </c>
      <c r="B41" s="31"/>
      <c r="C41" s="31"/>
      <c r="D41" s="31"/>
      <c r="E41" s="31"/>
      <c r="F41" s="69">
        <v>30</v>
      </c>
      <c r="G41" s="34"/>
    </row>
    <row r="42" spans="1:7" ht="13.5" thickBot="1" x14ac:dyDescent="0.25">
      <c r="A42" s="63" t="s">
        <v>166</v>
      </c>
      <c r="B42" s="64"/>
      <c r="C42" s="64"/>
      <c r="D42" s="64"/>
      <c r="E42" s="64"/>
      <c r="F42" s="65"/>
      <c r="G42" s="66">
        <f>F37/F38</f>
        <v>0</v>
      </c>
    </row>
    <row r="43" spans="1:7" ht="13.5" thickBot="1" x14ac:dyDescent="0.25">
      <c r="A43" s="226" t="s">
        <v>258</v>
      </c>
      <c r="B43" s="227"/>
      <c r="C43" s="227"/>
      <c r="D43" s="227"/>
      <c r="E43" s="227"/>
      <c r="F43" s="228"/>
      <c r="G43" s="66">
        <f>F39/F40</f>
        <v>0</v>
      </c>
    </row>
    <row r="44" spans="1:7" ht="13.5" thickBot="1" x14ac:dyDescent="0.25">
      <c r="A44" s="70" t="s">
        <v>259</v>
      </c>
      <c r="B44" s="71"/>
      <c r="C44" s="71"/>
      <c r="D44" s="71"/>
      <c r="E44" s="71"/>
      <c r="F44" s="72"/>
      <c r="G44" s="66">
        <f>(G42+G43)</f>
        <v>0</v>
      </c>
    </row>
    <row r="45" spans="1:7" ht="13.5" thickBot="1" x14ac:dyDescent="0.25">
      <c r="A45" s="286"/>
      <c r="B45" s="13"/>
      <c r="C45" s="13"/>
      <c r="D45" s="13"/>
      <c r="E45" s="13"/>
      <c r="F45" s="22"/>
      <c r="G45" s="33"/>
    </row>
    <row r="46" spans="1:7" x14ac:dyDescent="0.2">
      <c r="A46" s="73" t="s">
        <v>143</v>
      </c>
      <c r="B46" s="74"/>
      <c r="C46" s="74"/>
      <c r="D46" s="74"/>
      <c r="E46" s="74"/>
      <c r="F46" s="75"/>
      <c r="G46" s="76">
        <f>G44*F41</f>
        <v>0</v>
      </c>
    </row>
    <row r="47" spans="1:7" ht="13.5" thickBot="1" x14ac:dyDescent="0.25">
      <c r="A47" s="77" t="s">
        <v>260</v>
      </c>
      <c r="B47" s="78"/>
      <c r="C47" s="78"/>
      <c r="D47" s="78"/>
      <c r="E47" s="78"/>
      <c r="F47" s="79"/>
      <c r="G47" s="80"/>
    </row>
  </sheetData>
  <mergeCells count="2">
    <mergeCell ref="A2:G2"/>
    <mergeCell ref="F6:G6"/>
  </mergeCells>
  <phoneticPr fontId="0" type="noConversion"/>
  <printOptions horizontalCentered="1"/>
  <pageMargins left="0.5" right="0.5" top="1" bottom="1" header="0.5" footer="0.5"/>
  <pageSetup orientation="portrait"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election activeCell="F44" sqref="F43:F44"/>
    </sheetView>
  </sheetViews>
  <sheetFormatPr defaultColWidth="9.140625" defaultRowHeight="10.5" x14ac:dyDescent="0.2"/>
  <cols>
    <col min="1" max="1" width="5.85546875" style="310" customWidth="1"/>
    <col min="2" max="2" width="7.42578125" style="311" customWidth="1"/>
    <col min="3" max="4" width="12" style="291" customWidth="1"/>
    <col min="5" max="5" width="12.5703125" style="291" customWidth="1"/>
    <col min="6" max="6" width="12.42578125" style="291" customWidth="1"/>
    <col min="7" max="7" width="13.42578125" style="291" customWidth="1"/>
    <col min="8" max="8" width="11.85546875" style="291" customWidth="1"/>
    <col min="9" max="9" width="12.28515625" style="291" customWidth="1"/>
    <col min="10" max="10" width="12.5703125" style="291" customWidth="1"/>
    <col min="11" max="11" width="10.7109375" style="291" customWidth="1"/>
    <col min="12" max="12" width="13.7109375" style="291" customWidth="1"/>
    <col min="13" max="13" width="12.5703125" style="291" customWidth="1"/>
    <col min="14" max="14" width="12.42578125" style="291" customWidth="1"/>
    <col min="15" max="15" width="12.85546875" style="291" customWidth="1"/>
    <col min="16" max="16" width="12" style="291" customWidth="1"/>
    <col min="17" max="17" width="11.7109375" style="291" customWidth="1"/>
    <col min="18" max="18" width="11.85546875" style="291" customWidth="1"/>
    <col min="19" max="19" width="13.28515625" style="291" customWidth="1"/>
    <col min="20" max="21" width="14.42578125" style="291" customWidth="1"/>
    <col min="22" max="16384" width="9.140625" style="291"/>
  </cols>
  <sheetData>
    <row r="1" spans="1:21" ht="13.5" customHeight="1" thickBot="1" x14ac:dyDescent="0.25">
      <c r="A1" s="449" t="str">
        <f>Project_Summary!F6</f>
        <v>F/V Timothy Eastman</v>
      </c>
      <c r="B1" s="450"/>
      <c r="C1" s="450"/>
      <c r="D1" s="399"/>
      <c r="E1" s="313"/>
      <c r="F1" s="313"/>
      <c r="G1" s="313"/>
      <c r="H1" s="313"/>
      <c r="I1" s="313"/>
      <c r="J1" s="313"/>
      <c r="K1" s="313"/>
      <c r="L1" s="290"/>
      <c r="M1" s="290"/>
      <c r="N1" s="290"/>
      <c r="O1" s="290"/>
      <c r="P1" s="290"/>
      <c r="Q1" s="314"/>
      <c r="R1" s="314"/>
      <c r="S1" s="315" t="s">
        <v>141</v>
      </c>
      <c r="T1" s="314"/>
      <c r="U1" s="316"/>
    </row>
    <row r="2" spans="1:21" ht="13.5" customHeight="1" thickBot="1" x14ac:dyDescent="0.25">
      <c r="A2" s="451" t="s">
        <v>170</v>
      </c>
      <c r="B2" s="452"/>
      <c r="C2" s="292">
        <f>Project_Summary!C9</f>
        <v>43435</v>
      </c>
      <c r="D2" s="400"/>
      <c r="E2" s="317" t="s">
        <v>97</v>
      </c>
      <c r="F2" s="317"/>
      <c r="G2" s="292">
        <f>Project_Summary!E9</f>
        <v>43465</v>
      </c>
      <c r="H2" s="318"/>
      <c r="I2" s="318"/>
      <c r="J2" s="319" t="s">
        <v>3</v>
      </c>
      <c r="K2" s="453" t="str">
        <f>Project_Summary!B6</f>
        <v>P19001</v>
      </c>
      <c r="L2" s="454"/>
      <c r="M2" s="293"/>
      <c r="N2" s="293"/>
      <c r="O2" s="294" t="s">
        <v>211</v>
      </c>
      <c r="P2" s="295"/>
      <c r="Q2" s="296">
        <f ca="1">NOW()</f>
        <v>43804.373440162039</v>
      </c>
      <c r="R2" s="296"/>
      <c r="S2" s="297" t="s">
        <v>212</v>
      </c>
      <c r="T2" s="296"/>
      <c r="U2" s="298">
        <f ca="1">NOW()</f>
        <v>43804.373440162039</v>
      </c>
    </row>
    <row r="3" spans="1:21" ht="12.75" customHeight="1" x14ac:dyDescent="0.2">
      <c r="A3" s="299"/>
      <c r="B3" s="320"/>
      <c r="C3" s="321"/>
      <c r="D3" s="321"/>
      <c r="E3" s="321"/>
      <c r="F3" s="321"/>
      <c r="G3" s="321"/>
      <c r="H3" s="322"/>
      <c r="I3" s="322"/>
      <c r="J3" s="323" t="s">
        <v>61</v>
      </c>
      <c r="K3" s="455">
        <f>Project_Summary!G11</f>
        <v>1000000</v>
      </c>
      <c r="L3" s="456"/>
      <c r="M3" s="300"/>
      <c r="N3" s="300"/>
      <c r="O3" s="300"/>
      <c r="P3" s="300"/>
      <c r="Q3" s="324"/>
      <c r="R3" s="324"/>
      <c r="S3" s="324"/>
      <c r="T3" s="324"/>
      <c r="U3" s="325"/>
    </row>
    <row r="4" spans="1:21" ht="12.75" customHeight="1" x14ac:dyDescent="0.2">
      <c r="A4" s="299"/>
      <c r="B4" s="320"/>
      <c r="C4" s="321"/>
      <c r="D4" s="321"/>
      <c r="E4" s="321"/>
      <c r="F4" s="321"/>
      <c r="G4" s="321"/>
      <c r="H4" s="322"/>
      <c r="I4" s="322"/>
      <c r="J4" s="323" t="s">
        <v>96</v>
      </c>
      <c r="K4" s="455">
        <f>SUM(L10:S10)</f>
        <v>0</v>
      </c>
      <c r="L4" s="456"/>
      <c r="M4" s="300"/>
      <c r="N4" s="300"/>
      <c r="O4" s="300"/>
      <c r="P4" s="300"/>
      <c r="Q4" s="326"/>
      <c r="R4" s="326"/>
      <c r="S4" s="327"/>
      <c r="T4" s="326"/>
      <c r="U4" s="328"/>
    </row>
    <row r="5" spans="1:21" ht="12.75" customHeight="1" x14ac:dyDescent="0.2">
      <c r="A5" s="299"/>
      <c r="B5" s="320"/>
      <c r="C5" s="321"/>
      <c r="D5" s="321"/>
      <c r="E5" s="321"/>
      <c r="F5" s="321"/>
      <c r="G5" s="321"/>
      <c r="H5" s="322"/>
      <c r="I5" s="322"/>
      <c r="J5" s="323" t="s">
        <v>95</v>
      </c>
      <c r="K5" s="447">
        <f>SUM(L11:S41)</f>
        <v>0</v>
      </c>
      <c r="L5" s="448"/>
      <c r="M5" s="300"/>
      <c r="N5" s="300"/>
      <c r="O5" s="300"/>
      <c r="P5" s="300"/>
      <c r="Q5" s="326"/>
      <c r="R5" s="326"/>
      <c r="S5" s="326"/>
      <c r="T5" s="326"/>
      <c r="U5" s="328"/>
    </row>
    <row r="6" spans="1:21" ht="12.75" customHeight="1" x14ac:dyDescent="0.2">
      <c r="A6" s="299"/>
      <c r="B6" s="320"/>
      <c r="C6" s="321"/>
      <c r="D6" s="321"/>
      <c r="E6" s="321"/>
      <c r="F6" s="321"/>
      <c r="G6" s="321"/>
      <c r="H6" s="322"/>
      <c r="I6" s="322"/>
      <c r="J6" s="323" t="s">
        <v>62</v>
      </c>
      <c r="K6" s="447">
        <f>K3-K4-K5</f>
        <v>1000000</v>
      </c>
      <c r="L6" s="448"/>
      <c r="M6" s="300"/>
      <c r="N6" s="300"/>
      <c r="O6" s="300"/>
      <c r="P6" s="300"/>
      <c r="Q6" s="326"/>
      <c r="R6" s="326"/>
      <c r="S6" s="326"/>
      <c r="T6" s="326"/>
      <c r="U6" s="328"/>
    </row>
    <row r="7" spans="1:21" x14ac:dyDescent="0.2">
      <c r="A7" s="299"/>
      <c r="B7" s="320"/>
      <c r="C7" s="329"/>
      <c r="D7" s="329"/>
      <c r="E7" s="329"/>
      <c r="F7" s="329"/>
      <c r="G7" s="329"/>
      <c r="H7" s="329"/>
      <c r="I7" s="329"/>
      <c r="J7" s="329"/>
      <c r="K7" s="329"/>
      <c r="L7" s="329"/>
      <c r="M7" s="329"/>
      <c r="N7" s="329"/>
      <c r="O7" s="329"/>
      <c r="P7" s="329"/>
      <c r="Q7" s="329"/>
      <c r="R7" s="329"/>
      <c r="S7" s="329"/>
      <c r="T7" s="329"/>
      <c r="U7" s="330"/>
    </row>
    <row r="8" spans="1:21" x14ac:dyDescent="0.2">
      <c r="A8" s="301" t="s">
        <v>107</v>
      </c>
      <c r="B8" s="331" t="s">
        <v>63</v>
      </c>
      <c r="C8" s="332" t="s">
        <v>98</v>
      </c>
      <c r="D8" s="332" t="s">
        <v>361</v>
      </c>
      <c r="E8" s="332" t="s">
        <v>98</v>
      </c>
      <c r="F8" s="332" t="s">
        <v>98</v>
      </c>
      <c r="G8" s="332" t="s">
        <v>98</v>
      </c>
      <c r="H8" s="332" t="s">
        <v>98</v>
      </c>
      <c r="I8" s="332" t="s">
        <v>98</v>
      </c>
      <c r="J8" s="332" t="s">
        <v>98</v>
      </c>
      <c r="K8" s="332" t="s">
        <v>2</v>
      </c>
      <c r="L8" s="332" t="s">
        <v>98</v>
      </c>
      <c r="M8" s="332" t="s">
        <v>98</v>
      </c>
      <c r="N8" s="332" t="s">
        <v>98</v>
      </c>
      <c r="O8" s="332" t="s">
        <v>209</v>
      </c>
      <c r="P8" s="332" t="s">
        <v>98</v>
      </c>
      <c r="Q8" s="332" t="s">
        <v>207</v>
      </c>
      <c r="R8" s="332" t="s">
        <v>206</v>
      </c>
      <c r="S8" s="332" t="s">
        <v>94</v>
      </c>
      <c r="T8" s="332" t="s">
        <v>2</v>
      </c>
      <c r="U8" s="333" t="s">
        <v>64</v>
      </c>
    </row>
    <row r="9" spans="1:21" ht="11.25" thickBot="1" x14ac:dyDescent="0.25">
      <c r="A9" s="299"/>
      <c r="B9" s="320"/>
      <c r="C9" s="332" t="s">
        <v>65</v>
      </c>
      <c r="D9" s="332" t="s">
        <v>362</v>
      </c>
      <c r="E9" s="332" t="s">
        <v>204</v>
      </c>
      <c r="F9" s="332" t="s">
        <v>205</v>
      </c>
      <c r="G9" s="332" t="s">
        <v>68</v>
      </c>
      <c r="H9" s="332" t="s">
        <v>0</v>
      </c>
      <c r="I9" s="334" t="s">
        <v>256</v>
      </c>
      <c r="J9" s="302" t="s">
        <v>92</v>
      </c>
      <c r="K9" s="302" t="s">
        <v>167</v>
      </c>
      <c r="L9" s="332" t="s">
        <v>99</v>
      </c>
      <c r="M9" s="332" t="s">
        <v>66</v>
      </c>
      <c r="N9" s="332" t="s">
        <v>208</v>
      </c>
      <c r="O9" s="332" t="s">
        <v>210</v>
      </c>
      <c r="P9" s="332" t="s">
        <v>228</v>
      </c>
      <c r="Q9" s="332" t="s">
        <v>67</v>
      </c>
      <c r="R9" s="332" t="s">
        <v>67</v>
      </c>
      <c r="S9" s="332" t="s">
        <v>67</v>
      </c>
      <c r="T9" s="332" t="s">
        <v>168</v>
      </c>
      <c r="U9" s="333" t="s">
        <v>67</v>
      </c>
    </row>
    <row r="10" spans="1:21" ht="11.25" thickBot="1" x14ac:dyDescent="0.25">
      <c r="A10" s="303" t="s">
        <v>169</v>
      </c>
      <c r="B10" s="335"/>
      <c r="C10" s="336">
        <v>0</v>
      </c>
      <c r="D10" s="336">
        <v>0</v>
      </c>
      <c r="E10" s="336">
        <v>0</v>
      </c>
      <c r="F10" s="336">
        <v>0</v>
      </c>
      <c r="G10" s="336">
        <v>0</v>
      </c>
      <c r="H10" s="336">
        <v>0</v>
      </c>
      <c r="I10" s="336">
        <v>0</v>
      </c>
      <c r="J10" s="336">
        <v>0</v>
      </c>
      <c r="K10" s="336">
        <f>SUM(C10:J10)</f>
        <v>0</v>
      </c>
      <c r="L10" s="336">
        <v>0</v>
      </c>
      <c r="M10" s="336">
        <v>0</v>
      </c>
      <c r="N10" s="336">
        <v>0</v>
      </c>
      <c r="O10" s="336">
        <v>0</v>
      </c>
      <c r="P10" s="336">
        <v>0</v>
      </c>
      <c r="Q10" s="336">
        <v>0</v>
      </c>
      <c r="R10" s="336">
        <v>0</v>
      </c>
      <c r="S10" s="336">
        <v>0</v>
      </c>
      <c r="T10" s="337">
        <f>SUM(L10:S10)</f>
        <v>0</v>
      </c>
      <c r="U10" s="338">
        <f t="shared" ref="U10:U41" si="0">SUM(K10+T10)</f>
        <v>0</v>
      </c>
    </row>
    <row r="11" spans="1:21" ht="11.25" thickBot="1" x14ac:dyDescent="0.25">
      <c r="A11" s="304" t="s">
        <v>103</v>
      </c>
      <c r="B11" s="339">
        <f>'day1'!B4</f>
        <v>43435</v>
      </c>
      <c r="C11" s="305">
        <f>'day1'!I44</f>
        <v>0</v>
      </c>
      <c r="D11" s="305">
        <f>'day1'!I54</f>
        <v>0</v>
      </c>
      <c r="E11" s="305">
        <f>'day1'!G64</f>
        <v>0</v>
      </c>
      <c r="F11" s="305">
        <f>'day1'!G74</f>
        <v>0</v>
      </c>
      <c r="G11" s="305">
        <f>'day1'!F84</f>
        <v>0</v>
      </c>
      <c r="H11" s="305">
        <f>'day1'!F94</f>
        <v>0</v>
      </c>
      <c r="I11" s="305">
        <f>'day1'!G101</f>
        <v>0</v>
      </c>
      <c r="J11" s="305">
        <f>'day1'!H112</f>
        <v>0</v>
      </c>
      <c r="K11" s="336">
        <f t="shared" ref="K11:K41" si="1">SUM(C11:J11)</f>
        <v>0</v>
      </c>
      <c r="L11" s="305">
        <f>'day1'!G126</f>
        <v>0</v>
      </c>
      <c r="M11" s="305">
        <f>'day1'!G140</f>
        <v>0</v>
      </c>
      <c r="N11" s="305">
        <f>'day1'!G149</f>
        <v>0</v>
      </c>
      <c r="O11" s="305">
        <f>'day1'!G158</f>
        <v>0</v>
      </c>
      <c r="P11" s="305">
        <f>'day1'!G167</f>
        <v>0</v>
      </c>
      <c r="Q11" s="305">
        <f>'day1'!G174</f>
        <v>0</v>
      </c>
      <c r="R11" s="305">
        <f>'day1'!G181</f>
        <v>0</v>
      </c>
      <c r="S11" s="305">
        <f>'day1'!G188</f>
        <v>0</v>
      </c>
      <c r="T11" s="337">
        <f>SUM(L11:S11)</f>
        <v>0</v>
      </c>
      <c r="U11" s="340">
        <f t="shared" si="0"/>
        <v>0</v>
      </c>
    </row>
    <row r="12" spans="1:21" ht="11.25" thickBot="1" x14ac:dyDescent="0.25">
      <c r="A12" s="306" t="s">
        <v>104</v>
      </c>
      <c r="B12" s="339">
        <f>'day2'!B4</f>
        <v>43436</v>
      </c>
      <c r="C12" s="305">
        <f>'day2'!I44</f>
        <v>0</v>
      </c>
      <c r="D12" s="305">
        <f>'day2'!I54</f>
        <v>0</v>
      </c>
      <c r="E12" s="305">
        <f>'day2'!G64</f>
        <v>0</v>
      </c>
      <c r="F12" s="305">
        <f>'day2'!G74</f>
        <v>0</v>
      </c>
      <c r="G12" s="305">
        <f>'day2'!F84</f>
        <v>0</v>
      </c>
      <c r="H12" s="305">
        <f>'day2'!F94</f>
        <v>0</v>
      </c>
      <c r="I12" s="305">
        <f>'day2'!G101</f>
        <v>0</v>
      </c>
      <c r="J12" s="305">
        <f>'day2'!H112</f>
        <v>0</v>
      </c>
      <c r="K12" s="336">
        <f t="shared" si="1"/>
        <v>0</v>
      </c>
      <c r="L12" s="305">
        <f>'day2'!G126</f>
        <v>0</v>
      </c>
      <c r="M12" s="305">
        <f>'day2'!G140</f>
        <v>0</v>
      </c>
      <c r="N12" s="305">
        <f>'day2'!G149</f>
        <v>0</v>
      </c>
      <c r="O12" s="305">
        <f>'day2'!G158</f>
        <v>0</v>
      </c>
      <c r="P12" s="305">
        <f>'day2'!G167</f>
        <v>0</v>
      </c>
      <c r="Q12" s="305">
        <f>'day2'!G174</f>
        <v>0</v>
      </c>
      <c r="R12" s="305">
        <f>'day2'!G181</f>
        <v>0</v>
      </c>
      <c r="S12" s="305">
        <f>'day2'!G188</f>
        <v>0</v>
      </c>
      <c r="T12" s="337">
        <f>SUM(L12:S12)</f>
        <v>0</v>
      </c>
      <c r="U12" s="340">
        <f t="shared" si="0"/>
        <v>0</v>
      </c>
    </row>
    <row r="13" spans="1:21" ht="11.25" thickBot="1" x14ac:dyDescent="0.25">
      <c r="A13" s="306" t="s">
        <v>105</v>
      </c>
      <c r="B13" s="339">
        <f>'day3'!B4</f>
        <v>43437</v>
      </c>
      <c r="C13" s="305">
        <f>'day3'!I44</f>
        <v>0</v>
      </c>
      <c r="D13" s="305">
        <f>'day3'!I54</f>
        <v>0</v>
      </c>
      <c r="E13" s="305">
        <f>'day3'!G64</f>
        <v>0</v>
      </c>
      <c r="F13" s="305">
        <f>'day3'!G74</f>
        <v>0</v>
      </c>
      <c r="G13" s="305">
        <f>'day3'!F84</f>
        <v>0</v>
      </c>
      <c r="H13" s="305">
        <f>'day3'!F94</f>
        <v>0</v>
      </c>
      <c r="I13" s="305">
        <f>'day3'!G101</f>
        <v>0</v>
      </c>
      <c r="J13" s="305">
        <f>'day3'!H112</f>
        <v>0</v>
      </c>
      <c r="K13" s="336">
        <f t="shared" si="1"/>
        <v>0</v>
      </c>
      <c r="L13" s="305">
        <f>'day3'!G126</f>
        <v>0</v>
      </c>
      <c r="M13" s="305">
        <f>'day3'!G140</f>
        <v>0</v>
      </c>
      <c r="N13" s="305">
        <f>'day3'!G149</f>
        <v>0</v>
      </c>
      <c r="O13" s="305">
        <f>'day3'!G158</f>
        <v>0</v>
      </c>
      <c r="P13" s="305">
        <f>'day3'!G167</f>
        <v>0</v>
      </c>
      <c r="Q13" s="305">
        <f>'day3'!G174</f>
        <v>0</v>
      </c>
      <c r="R13" s="305">
        <f>'day3'!G181</f>
        <v>0</v>
      </c>
      <c r="S13" s="305">
        <f>'day3'!G188</f>
        <v>0</v>
      </c>
      <c r="T13" s="337">
        <f t="shared" ref="T13:T41" si="2">SUM(L13:S13)</f>
        <v>0</v>
      </c>
      <c r="U13" s="340">
        <f t="shared" si="0"/>
        <v>0</v>
      </c>
    </row>
    <row r="14" spans="1:21" ht="11.25" thickBot="1" x14ac:dyDescent="0.25">
      <c r="A14" s="306" t="s">
        <v>106</v>
      </c>
      <c r="B14" s="339">
        <f>'day4'!B4</f>
        <v>43438</v>
      </c>
      <c r="C14" s="305">
        <f>'day4'!I44</f>
        <v>0</v>
      </c>
      <c r="D14" s="305">
        <f>'day4'!I54</f>
        <v>0</v>
      </c>
      <c r="E14" s="305">
        <f>'day4'!G64</f>
        <v>0</v>
      </c>
      <c r="F14" s="305">
        <f>'day4'!G74</f>
        <v>0</v>
      </c>
      <c r="G14" s="305">
        <f>'day4'!F84</f>
        <v>0</v>
      </c>
      <c r="H14" s="305">
        <f>'day4'!F94</f>
        <v>0</v>
      </c>
      <c r="I14" s="305">
        <f>'day4'!G101</f>
        <v>0</v>
      </c>
      <c r="J14" s="305">
        <f>'day4'!H112</f>
        <v>0</v>
      </c>
      <c r="K14" s="336">
        <f t="shared" si="1"/>
        <v>0</v>
      </c>
      <c r="L14" s="305">
        <f>'day4'!G126</f>
        <v>0</v>
      </c>
      <c r="M14" s="305">
        <f>'day4'!G140</f>
        <v>0</v>
      </c>
      <c r="N14" s="305">
        <f>'day4'!G149</f>
        <v>0</v>
      </c>
      <c r="O14" s="305">
        <f>'day4'!G158</f>
        <v>0</v>
      </c>
      <c r="P14" s="305">
        <f>'day4'!G167</f>
        <v>0</v>
      </c>
      <c r="Q14" s="305">
        <f>'day4'!G174</f>
        <v>0</v>
      </c>
      <c r="R14" s="305">
        <f>'day4'!G181</f>
        <v>0</v>
      </c>
      <c r="S14" s="305">
        <f>'day4'!G188</f>
        <v>0</v>
      </c>
      <c r="T14" s="337">
        <f t="shared" si="2"/>
        <v>0</v>
      </c>
      <c r="U14" s="340">
        <f t="shared" si="0"/>
        <v>0</v>
      </c>
    </row>
    <row r="15" spans="1:21" ht="11.25" thickBot="1" x14ac:dyDescent="0.25">
      <c r="A15" s="306" t="s">
        <v>108</v>
      </c>
      <c r="B15" s="339">
        <f>'day5'!B4</f>
        <v>43439</v>
      </c>
      <c r="C15" s="305">
        <f>'day5'!I44</f>
        <v>0</v>
      </c>
      <c r="D15" s="305">
        <f>'day5'!I54</f>
        <v>0</v>
      </c>
      <c r="E15" s="305">
        <f>'day5'!G64</f>
        <v>0</v>
      </c>
      <c r="F15" s="305">
        <f>'day5'!G74</f>
        <v>0</v>
      </c>
      <c r="G15" s="305">
        <f>'day5'!F84</f>
        <v>0</v>
      </c>
      <c r="H15" s="305">
        <f>'day5'!F94</f>
        <v>0</v>
      </c>
      <c r="I15" s="305">
        <f>'day5'!G101</f>
        <v>0</v>
      </c>
      <c r="J15" s="305">
        <f>'day5'!H112</f>
        <v>0</v>
      </c>
      <c r="K15" s="336">
        <f t="shared" si="1"/>
        <v>0</v>
      </c>
      <c r="L15" s="305">
        <f>'day5'!G126</f>
        <v>0</v>
      </c>
      <c r="M15" s="305">
        <f>'day5'!G140</f>
        <v>0</v>
      </c>
      <c r="N15" s="305">
        <f>'day5'!G149</f>
        <v>0</v>
      </c>
      <c r="O15" s="305">
        <f>'day5'!G158</f>
        <v>0</v>
      </c>
      <c r="P15" s="305">
        <f>'day5'!G167</f>
        <v>0</v>
      </c>
      <c r="Q15" s="305">
        <f>'day5'!G174</f>
        <v>0</v>
      </c>
      <c r="R15" s="305">
        <f>'day5'!G181</f>
        <v>0</v>
      </c>
      <c r="S15" s="305">
        <f>'day5'!G188</f>
        <v>0</v>
      </c>
      <c r="T15" s="337">
        <f t="shared" si="2"/>
        <v>0</v>
      </c>
      <c r="U15" s="340">
        <f t="shared" si="0"/>
        <v>0</v>
      </c>
    </row>
    <row r="16" spans="1:21" ht="11.25" thickBot="1" x14ac:dyDescent="0.25">
      <c r="A16" s="306" t="s">
        <v>109</v>
      </c>
      <c r="B16" s="339">
        <f>'day6'!B4</f>
        <v>43440</v>
      </c>
      <c r="C16" s="305">
        <f>'day6'!I44</f>
        <v>0</v>
      </c>
      <c r="D16" s="305">
        <f>'day6'!I54</f>
        <v>0</v>
      </c>
      <c r="E16" s="305">
        <f>'day6'!G64</f>
        <v>0</v>
      </c>
      <c r="F16" s="305">
        <f>'day6'!G74</f>
        <v>0</v>
      </c>
      <c r="G16" s="305">
        <f>'day6'!F84</f>
        <v>0</v>
      </c>
      <c r="H16" s="305">
        <f>'day6'!F94</f>
        <v>0</v>
      </c>
      <c r="I16" s="305">
        <f>'day6'!G101</f>
        <v>0</v>
      </c>
      <c r="J16" s="305">
        <f>'day6'!H112</f>
        <v>0</v>
      </c>
      <c r="K16" s="336">
        <f t="shared" si="1"/>
        <v>0</v>
      </c>
      <c r="L16" s="305">
        <f>'day6'!G126</f>
        <v>0</v>
      </c>
      <c r="M16" s="305">
        <f>'day6'!G140</f>
        <v>0</v>
      </c>
      <c r="N16" s="305">
        <f>'day6'!G149</f>
        <v>0</v>
      </c>
      <c r="O16" s="305">
        <f>'day6'!G158</f>
        <v>0</v>
      </c>
      <c r="P16" s="305">
        <f>'day6'!G167</f>
        <v>0</v>
      </c>
      <c r="Q16" s="305">
        <f>'day6'!G174</f>
        <v>0</v>
      </c>
      <c r="R16" s="305">
        <f>'day6'!G181</f>
        <v>0</v>
      </c>
      <c r="S16" s="305">
        <f>'day6'!G188</f>
        <v>0</v>
      </c>
      <c r="T16" s="337">
        <f t="shared" si="2"/>
        <v>0</v>
      </c>
      <c r="U16" s="340">
        <f t="shared" si="0"/>
        <v>0</v>
      </c>
    </row>
    <row r="17" spans="1:21" ht="11.25" thickBot="1" x14ac:dyDescent="0.25">
      <c r="A17" s="306" t="s">
        <v>110</v>
      </c>
      <c r="B17" s="339">
        <f>'day7'!B4</f>
        <v>43441</v>
      </c>
      <c r="C17" s="305">
        <f>'day7'!I44</f>
        <v>0</v>
      </c>
      <c r="D17" s="305">
        <f>'day7'!I54</f>
        <v>0</v>
      </c>
      <c r="E17" s="305">
        <f>'day7'!G64</f>
        <v>0</v>
      </c>
      <c r="F17" s="305">
        <f>'day7'!G74</f>
        <v>0</v>
      </c>
      <c r="G17" s="305">
        <f>'day7'!F84</f>
        <v>0</v>
      </c>
      <c r="H17" s="305">
        <f>'day7'!F94</f>
        <v>0</v>
      </c>
      <c r="I17" s="305">
        <f>'day7'!G101</f>
        <v>0</v>
      </c>
      <c r="J17" s="305">
        <f>'day7'!H112</f>
        <v>0</v>
      </c>
      <c r="K17" s="336">
        <f t="shared" si="1"/>
        <v>0</v>
      </c>
      <c r="L17" s="305">
        <f>'day7'!G126</f>
        <v>0</v>
      </c>
      <c r="M17" s="305">
        <f>'day7'!G140</f>
        <v>0</v>
      </c>
      <c r="N17" s="305">
        <f>'day7'!G149</f>
        <v>0</v>
      </c>
      <c r="O17" s="305">
        <f>'day7'!G158</f>
        <v>0</v>
      </c>
      <c r="P17" s="305">
        <f>'day7'!G167</f>
        <v>0</v>
      </c>
      <c r="Q17" s="305">
        <f>'day7'!G174</f>
        <v>0</v>
      </c>
      <c r="R17" s="305">
        <f>'day7'!G181</f>
        <v>0</v>
      </c>
      <c r="S17" s="305">
        <f>'day7'!G188</f>
        <v>0</v>
      </c>
      <c r="T17" s="337">
        <f t="shared" si="2"/>
        <v>0</v>
      </c>
      <c r="U17" s="340">
        <f t="shared" si="0"/>
        <v>0</v>
      </c>
    </row>
    <row r="18" spans="1:21" ht="11.25" thickBot="1" x14ac:dyDescent="0.25">
      <c r="A18" s="306" t="s">
        <v>111</v>
      </c>
      <c r="B18" s="339">
        <f>'day8'!B4</f>
        <v>43442</v>
      </c>
      <c r="C18" s="305">
        <f>'day8'!I44</f>
        <v>0</v>
      </c>
      <c r="D18" s="305">
        <f>'day8'!I54</f>
        <v>0</v>
      </c>
      <c r="E18" s="305">
        <f>'day8'!G64</f>
        <v>0</v>
      </c>
      <c r="F18" s="305">
        <f>'day8'!G74</f>
        <v>0</v>
      </c>
      <c r="G18" s="305">
        <f>'day8'!F84</f>
        <v>0</v>
      </c>
      <c r="H18" s="305">
        <f>'day8'!F94</f>
        <v>0</v>
      </c>
      <c r="I18" s="305">
        <f>'day8'!G101</f>
        <v>0</v>
      </c>
      <c r="J18" s="305">
        <f>'day8'!H112</f>
        <v>0</v>
      </c>
      <c r="K18" s="336">
        <f t="shared" si="1"/>
        <v>0</v>
      </c>
      <c r="L18" s="305">
        <f>'day8'!G126</f>
        <v>0</v>
      </c>
      <c r="M18" s="305">
        <f>'day8'!G140</f>
        <v>0</v>
      </c>
      <c r="N18" s="305">
        <f>'day8'!G149</f>
        <v>0</v>
      </c>
      <c r="O18" s="305">
        <f>'day8'!G158</f>
        <v>0</v>
      </c>
      <c r="P18" s="305">
        <f>'day8'!G167</f>
        <v>0</v>
      </c>
      <c r="Q18" s="305">
        <f>'day8'!G174</f>
        <v>0</v>
      </c>
      <c r="R18" s="305">
        <f>'day8'!G181</f>
        <v>0</v>
      </c>
      <c r="S18" s="305">
        <f>'day8'!G188</f>
        <v>0</v>
      </c>
      <c r="T18" s="337">
        <f t="shared" si="2"/>
        <v>0</v>
      </c>
      <c r="U18" s="340">
        <f t="shared" si="0"/>
        <v>0</v>
      </c>
    </row>
    <row r="19" spans="1:21" ht="11.25" thickBot="1" x14ac:dyDescent="0.25">
      <c r="A19" s="306" t="s">
        <v>112</v>
      </c>
      <c r="B19" s="339">
        <f>'day9'!B4</f>
        <v>43443</v>
      </c>
      <c r="C19" s="305">
        <f>'day9'!I44</f>
        <v>0</v>
      </c>
      <c r="D19" s="305">
        <f>'day9'!I54</f>
        <v>0</v>
      </c>
      <c r="E19" s="305">
        <f>'day9'!G64</f>
        <v>0</v>
      </c>
      <c r="F19" s="305">
        <f>'day9'!G74</f>
        <v>0</v>
      </c>
      <c r="G19" s="305">
        <f>'day9'!F84</f>
        <v>0</v>
      </c>
      <c r="H19" s="305">
        <f>'day9'!F94</f>
        <v>0</v>
      </c>
      <c r="I19" s="305">
        <f>'day9'!G101</f>
        <v>0</v>
      </c>
      <c r="J19" s="305">
        <f>'day9'!H112</f>
        <v>0</v>
      </c>
      <c r="K19" s="336">
        <f t="shared" si="1"/>
        <v>0</v>
      </c>
      <c r="L19" s="305">
        <f>'day9'!G126</f>
        <v>0</v>
      </c>
      <c r="M19" s="305">
        <f>'day9'!G140</f>
        <v>0</v>
      </c>
      <c r="N19" s="305">
        <f>'day9'!G149</f>
        <v>0</v>
      </c>
      <c r="O19" s="305">
        <f>'day9'!G158</f>
        <v>0</v>
      </c>
      <c r="P19" s="305">
        <f>'day9'!G167</f>
        <v>0</v>
      </c>
      <c r="Q19" s="305">
        <f>'day9'!G174</f>
        <v>0</v>
      </c>
      <c r="R19" s="305">
        <f>'day9'!G181</f>
        <v>0</v>
      </c>
      <c r="S19" s="305">
        <f>'day9'!G188</f>
        <v>0</v>
      </c>
      <c r="T19" s="337">
        <f t="shared" si="2"/>
        <v>0</v>
      </c>
      <c r="U19" s="340">
        <f t="shared" si="0"/>
        <v>0</v>
      </c>
    </row>
    <row r="20" spans="1:21" ht="11.25" thickBot="1" x14ac:dyDescent="0.25">
      <c r="A20" s="306" t="s">
        <v>113</v>
      </c>
      <c r="B20" s="339">
        <f>'day10'!B4</f>
        <v>43444</v>
      </c>
      <c r="C20" s="305">
        <f>'day10'!I44</f>
        <v>0</v>
      </c>
      <c r="D20" s="305">
        <f>'day10'!I54</f>
        <v>0</v>
      </c>
      <c r="E20" s="305">
        <f>'day10'!G64</f>
        <v>0</v>
      </c>
      <c r="F20" s="305">
        <f>'day10'!G74</f>
        <v>0</v>
      </c>
      <c r="G20" s="305">
        <f>'day10'!F84</f>
        <v>0</v>
      </c>
      <c r="H20" s="305">
        <f>'day10'!F94</f>
        <v>0</v>
      </c>
      <c r="I20" s="305">
        <f>'day10'!G101</f>
        <v>0</v>
      </c>
      <c r="J20" s="305">
        <f>'day10'!H112</f>
        <v>0</v>
      </c>
      <c r="K20" s="336">
        <f t="shared" si="1"/>
        <v>0</v>
      </c>
      <c r="L20" s="305">
        <f>'day10'!G126</f>
        <v>0</v>
      </c>
      <c r="M20" s="305">
        <f>'day10'!G140</f>
        <v>0</v>
      </c>
      <c r="N20" s="305">
        <f>'day10'!G149</f>
        <v>0</v>
      </c>
      <c r="O20" s="305">
        <f>'day10'!G158</f>
        <v>0</v>
      </c>
      <c r="P20" s="305">
        <f>'day10'!G167</f>
        <v>0</v>
      </c>
      <c r="Q20" s="305">
        <f>'day10'!G174</f>
        <v>0</v>
      </c>
      <c r="R20" s="305">
        <f>'day10'!G181</f>
        <v>0</v>
      </c>
      <c r="S20" s="305">
        <f>'day10'!G188</f>
        <v>0</v>
      </c>
      <c r="T20" s="337">
        <f t="shared" si="2"/>
        <v>0</v>
      </c>
      <c r="U20" s="340">
        <f t="shared" si="0"/>
        <v>0</v>
      </c>
    </row>
    <row r="21" spans="1:21" ht="11.25" thickBot="1" x14ac:dyDescent="0.25">
      <c r="A21" s="306" t="s">
        <v>114</v>
      </c>
      <c r="B21" s="339">
        <f>'day11'!B4</f>
        <v>43445</v>
      </c>
      <c r="C21" s="305">
        <f>'day11'!I44</f>
        <v>0</v>
      </c>
      <c r="D21" s="305">
        <f>'day11'!I54</f>
        <v>0</v>
      </c>
      <c r="E21" s="305">
        <f>'day11'!G64</f>
        <v>0</v>
      </c>
      <c r="F21" s="305">
        <f>'day11'!G74</f>
        <v>0</v>
      </c>
      <c r="G21" s="305">
        <f>'day11'!F84</f>
        <v>0</v>
      </c>
      <c r="H21" s="305">
        <f>'day11'!F94</f>
        <v>0</v>
      </c>
      <c r="I21" s="305">
        <f>'day11'!G101</f>
        <v>0</v>
      </c>
      <c r="J21" s="305">
        <f>'day11'!H112</f>
        <v>0</v>
      </c>
      <c r="K21" s="336">
        <f t="shared" si="1"/>
        <v>0</v>
      </c>
      <c r="L21" s="305">
        <f>'day11'!G126</f>
        <v>0</v>
      </c>
      <c r="M21" s="305">
        <f>'day11'!G140</f>
        <v>0</v>
      </c>
      <c r="N21" s="305">
        <f>'day11'!G149</f>
        <v>0</v>
      </c>
      <c r="O21" s="305">
        <f>'day11'!G158</f>
        <v>0</v>
      </c>
      <c r="P21" s="305">
        <f>'day11'!G167</f>
        <v>0</v>
      </c>
      <c r="Q21" s="305">
        <f>'day11'!G174</f>
        <v>0</v>
      </c>
      <c r="R21" s="305">
        <f>'day11'!G181</f>
        <v>0</v>
      </c>
      <c r="S21" s="305">
        <f>'day11'!G188</f>
        <v>0</v>
      </c>
      <c r="T21" s="337">
        <f t="shared" si="2"/>
        <v>0</v>
      </c>
      <c r="U21" s="340">
        <f t="shared" si="0"/>
        <v>0</v>
      </c>
    </row>
    <row r="22" spans="1:21" ht="11.25" thickBot="1" x14ac:dyDescent="0.25">
      <c r="A22" s="306" t="s">
        <v>115</v>
      </c>
      <c r="B22" s="339">
        <f>'day12'!B4</f>
        <v>43446</v>
      </c>
      <c r="C22" s="305">
        <f>'day12'!I44</f>
        <v>0</v>
      </c>
      <c r="D22" s="305">
        <f>'day12'!I54</f>
        <v>0</v>
      </c>
      <c r="E22" s="305">
        <f>'day12'!G64</f>
        <v>0</v>
      </c>
      <c r="F22" s="305">
        <f>'day12'!G74</f>
        <v>0</v>
      </c>
      <c r="G22" s="305">
        <f>'day12'!F84</f>
        <v>0</v>
      </c>
      <c r="H22" s="305">
        <f>'day12'!F94</f>
        <v>0</v>
      </c>
      <c r="I22" s="305">
        <f>'day12'!G101</f>
        <v>0</v>
      </c>
      <c r="J22" s="305">
        <f>'day12'!H112</f>
        <v>0</v>
      </c>
      <c r="K22" s="336">
        <f t="shared" si="1"/>
        <v>0</v>
      </c>
      <c r="L22" s="305">
        <f>'day12'!G126</f>
        <v>0</v>
      </c>
      <c r="M22" s="305">
        <f>'day12'!G140</f>
        <v>0</v>
      </c>
      <c r="N22" s="305">
        <f>'day12'!G149</f>
        <v>0</v>
      </c>
      <c r="O22" s="305">
        <f>'day12'!G158</f>
        <v>0</v>
      </c>
      <c r="P22" s="305">
        <f>'day12'!G167</f>
        <v>0</v>
      </c>
      <c r="Q22" s="305">
        <f>'day12'!G174</f>
        <v>0</v>
      </c>
      <c r="R22" s="305">
        <f>'day12'!G181</f>
        <v>0</v>
      </c>
      <c r="S22" s="305">
        <f>'day12'!G188</f>
        <v>0</v>
      </c>
      <c r="T22" s="337">
        <f t="shared" si="2"/>
        <v>0</v>
      </c>
      <c r="U22" s="340">
        <f t="shared" si="0"/>
        <v>0</v>
      </c>
    </row>
    <row r="23" spans="1:21" ht="11.25" thickBot="1" x14ac:dyDescent="0.25">
      <c r="A23" s="306" t="s">
        <v>116</v>
      </c>
      <c r="B23" s="339">
        <f>'day13'!B4</f>
        <v>43447</v>
      </c>
      <c r="C23" s="305">
        <f>'day13'!I44</f>
        <v>0</v>
      </c>
      <c r="D23" s="305">
        <f>'day12'!I54</f>
        <v>0</v>
      </c>
      <c r="E23" s="305">
        <f>'day13'!G64</f>
        <v>0</v>
      </c>
      <c r="F23" s="305">
        <f>'day13'!G74</f>
        <v>0</v>
      </c>
      <c r="G23" s="305">
        <f>'day13'!F84</f>
        <v>0</v>
      </c>
      <c r="H23" s="305">
        <f>'day13'!F94</f>
        <v>0</v>
      </c>
      <c r="I23" s="305">
        <f>'day13'!G101</f>
        <v>0</v>
      </c>
      <c r="J23" s="305">
        <f>'day13'!H112</f>
        <v>0</v>
      </c>
      <c r="K23" s="336">
        <f t="shared" si="1"/>
        <v>0</v>
      </c>
      <c r="L23" s="305">
        <f>'day13'!G126</f>
        <v>0</v>
      </c>
      <c r="M23" s="305">
        <f>'day13'!G140</f>
        <v>0</v>
      </c>
      <c r="N23" s="305">
        <f>'day13'!G149</f>
        <v>0</v>
      </c>
      <c r="O23" s="305">
        <f>'day13'!G158</f>
        <v>0</v>
      </c>
      <c r="P23" s="305">
        <f>'day13'!G167</f>
        <v>0</v>
      </c>
      <c r="Q23" s="305">
        <f>'day13'!G174</f>
        <v>0</v>
      </c>
      <c r="R23" s="305">
        <f>'day13'!G181</f>
        <v>0</v>
      </c>
      <c r="S23" s="305">
        <f>'day13'!G188</f>
        <v>0</v>
      </c>
      <c r="T23" s="337">
        <f t="shared" si="2"/>
        <v>0</v>
      </c>
      <c r="U23" s="340">
        <f t="shared" si="0"/>
        <v>0</v>
      </c>
    </row>
    <row r="24" spans="1:21" ht="11.25" thickBot="1" x14ac:dyDescent="0.25">
      <c r="A24" s="306" t="s">
        <v>117</v>
      </c>
      <c r="B24" s="339">
        <f>'day14'!B4</f>
        <v>43448</v>
      </c>
      <c r="C24" s="305">
        <f>'day14'!I44</f>
        <v>0</v>
      </c>
      <c r="D24" s="305">
        <f>'day14'!I54</f>
        <v>0</v>
      </c>
      <c r="E24" s="305">
        <f>'day14'!G64</f>
        <v>0</v>
      </c>
      <c r="F24" s="305">
        <f>'day14'!G74</f>
        <v>0</v>
      </c>
      <c r="G24" s="305">
        <f>'day14'!F84</f>
        <v>0</v>
      </c>
      <c r="H24" s="305">
        <f>'day14'!F94</f>
        <v>0</v>
      </c>
      <c r="I24" s="305">
        <f>'day14'!G101</f>
        <v>0</v>
      </c>
      <c r="J24" s="305">
        <f>'day14'!H112</f>
        <v>0</v>
      </c>
      <c r="K24" s="336">
        <f t="shared" si="1"/>
        <v>0</v>
      </c>
      <c r="L24" s="305">
        <f>'day14'!G126</f>
        <v>0</v>
      </c>
      <c r="M24" s="305">
        <f>'day14'!G140</f>
        <v>0</v>
      </c>
      <c r="N24" s="305">
        <f>'day14'!G149</f>
        <v>0</v>
      </c>
      <c r="O24" s="305">
        <f>'day14'!G158</f>
        <v>0</v>
      </c>
      <c r="P24" s="305">
        <f>'day14'!G167</f>
        <v>0</v>
      </c>
      <c r="Q24" s="305">
        <f>'day14'!G174</f>
        <v>0</v>
      </c>
      <c r="R24" s="305">
        <f>'day14'!G181</f>
        <v>0</v>
      </c>
      <c r="S24" s="305">
        <f>'day14'!G188</f>
        <v>0</v>
      </c>
      <c r="T24" s="337">
        <f t="shared" si="2"/>
        <v>0</v>
      </c>
      <c r="U24" s="340">
        <f t="shared" si="0"/>
        <v>0</v>
      </c>
    </row>
    <row r="25" spans="1:21" ht="11.25" thickBot="1" x14ac:dyDescent="0.25">
      <c r="A25" s="306" t="s">
        <v>118</v>
      </c>
      <c r="B25" s="339">
        <f>'day15'!B4</f>
        <v>43449</v>
      </c>
      <c r="C25" s="305">
        <f>'day15'!I44</f>
        <v>0</v>
      </c>
      <c r="D25" s="305">
        <f>'day15'!I54</f>
        <v>0</v>
      </c>
      <c r="E25" s="305">
        <f>'day15'!G64</f>
        <v>0</v>
      </c>
      <c r="F25" s="305">
        <f>'day15'!G74</f>
        <v>0</v>
      </c>
      <c r="G25" s="305">
        <f>'day15'!F84</f>
        <v>0</v>
      </c>
      <c r="H25" s="305">
        <f>'day15'!F94</f>
        <v>0</v>
      </c>
      <c r="I25" s="305">
        <f>'day15'!G101</f>
        <v>0</v>
      </c>
      <c r="J25" s="305">
        <f>'day15'!H112</f>
        <v>0</v>
      </c>
      <c r="K25" s="336">
        <f t="shared" si="1"/>
        <v>0</v>
      </c>
      <c r="L25" s="305">
        <f>'day15'!G126</f>
        <v>0</v>
      </c>
      <c r="M25" s="305">
        <f>'day15'!G140</f>
        <v>0</v>
      </c>
      <c r="N25" s="305">
        <f>'day15'!G149</f>
        <v>0</v>
      </c>
      <c r="O25" s="305">
        <f>'day15'!G158</f>
        <v>0</v>
      </c>
      <c r="P25" s="305">
        <f>'day15'!G167</f>
        <v>0</v>
      </c>
      <c r="Q25" s="305">
        <f>'day15'!G174</f>
        <v>0</v>
      </c>
      <c r="R25" s="305">
        <f>'day15'!G181</f>
        <v>0</v>
      </c>
      <c r="S25" s="305">
        <f>'day15'!G188</f>
        <v>0</v>
      </c>
      <c r="T25" s="337">
        <f t="shared" si="2"/>
        <v>0</v>
      </c>
      <c r="U25" s="340">
        <f t="shared" si="0"/>
        <v>0</v>
      </c>
    </row>
    <row r="26" spans="1:21" ht="11.25" thickBot="1" x14ac:dyDescent="0.25">
      <c r="A26" s="306" t="s">
        <v>119</v>
      </c>
      <c r="B26" s="339">
        <f>'day16'!B4</f>
        <v>43450</v>
      </c>
      <c r="C26" s="305">
        <f>'day16'!I44</f>
        <v>0</v>
      </c>
      <c r="D26" s="305">
        <f>'day16'!I54</f>
        <v>0</v>
      </c>
      <c r="E26" s="305">
        <f>'day16'!G64</f>
        <v>0</v>
      </c>
      <c r="F26" s="305">
        <f>'day16'!G74</f>
        <v>0</v>
      </c>
      <c r="G26" s="305">
        <f>'day16'!F84</f>
        <v>0</v>
      </c>
      <c r="H26" s="305">
        <f>'day16'!F94</f>
        <v>0</v>
      </c>
      <c r="I26" s="305">
        <f>'day16'!G101</f>
        <v>0</v>
      </c>
      <c r="J26" s="305">
        <f>'day16'!H112</f>
        <v>0</v>
      </c>
      <c r="K26" s="336">
        <f t="shared" si="1"/>
        <v>0</v>
      </c>
      <c r="L26" s="305">
        <f>'day16'!G126</f>
        <v>0</v>
      </c>
      <c r="M26" s="305">
        <f>'day16'!G140</f>
        <v>0</v>
      </c>
      <c r="N26" s="305">
        <f>'day16'!G149</f>
        <v>0</v>
      </c>
      <c r="O26" s="305">
        <f>'day16'!G158</f>
        <v>0</v>
      </c>
      <c r="P26" s="305">
        <f>'day16'!G167</f>
        <v>0</v>
      </c>
      <c r="Q26" s="305">
        <f>'day16'!G174</f>
        <v>0</v>
      </c>
      <c r="R26" s="305">
        <f>'day16'!G181</f>
        <v>0</v>
      </c>
      <c r="S26" s="305">
        <f>'day16'!G188</f>
        <v>0</v>
      </c>
      <c r="T26" s="337">
        <f t="shared" si="2"/>
        <v>0</v>
      </c>
      <c r="U26" s="340">
        <f t="shared" si="0"/>
        <v>0</v>
      </c>
    </row>
    <row r="27" spans="1:21" ht="11.25" thickBot="1" x14ac:dyDescent="0.25">
      <c r="A27" s="306" t="s">
        <v>120</v>
      </c>
      <c r="B27" s="339">
        <f>'day17'!B4</f>
        <v>43451</v>
      </c>
      <c r="C27" s="305">
        <f>'day17'!I44</f>
        <v>0</v>
      </c>
      <c r="D27" s="305">
        <f>'day17'!I54</f>
        <v>0</v>
      </c>
      <c r="E27" s="305">
        <f>'day17'!G64</f>
        <v>0</v>
      </c>
      <c r="F27" s="305">
        <f>'day17'!G74</f>
        <v>0</v>
      </c>
      <c r="G27" s="305">
        <f>'day17'!F84</f>
        <v>0</v>
      </c>
      <c r="H27" s="305">
        <f>'day17'!F94</f>
        <v>0</v>
      </c>
      <c r="I27" s="305">
        <f>'day17'!G101</f>
        <v>0</v>
      </c>
      <c r="J27" s="305">
        <f>'day17'!H112</f>
        <v>0</v>
      </c>
      <c r="K27" s="336">
        <f t="shared" si="1"/>
        <v>0</v>
      </c>
      <c r="L27" s="305">
        <f>'day17'!G126</f>
        <v>0</v>
      </c>
      <c r="M27" s="305">
        <f>'day17'!G140</f>
        <v>0</v>
      </c>
      <c r="N27" s="305">
        <f>'day17'!G149</f>
        <v>0</v>
      </c>
      <c r="O27" s="305">
        <f>'day17'!G158</f>
        <v>0</v>
      </c>
      <c r="P27" s="305">
        <f>'day17'!G167</f>
        <v>0</v>
      </c>
      <c r="Q27" s="305">
        <f>'day17'!G174</f>
        <v>0</v>
      </c>
      <c r="R27" s="305">
        <f>'day17'!G181</f>
        <v>0</v>
      </c>
      <c r="S27" s="305">
        <f>'day17'!G188</f>
        <v>0</v>
      </c>
      <c r="T27" s="337">
        <f t="shared" si="2"/>
        <v>0</v>
      </c>
      <c r="U27" s="340">
        <f t="shared" si="0"/>
        <v>0</v>
      </c>
    </row>
    <row r="28" spans="1:21" ht="11.25" thickBot="1" x14ac:dyDescent="0.25">
      <c r="A28" s="306" t="s">
        <v>121</v>
      </c>
      <c r="B28" s="339">
        <f>'day18'!B4</f>
        <v>43452</v>
      </c>
      <c r="C28" s="305">
        <f>'day18'!I44</f>
        <v>0</v>
      </c>
      <c r="D28" s="305">
        <f>'day18'!I54</f>
        <v>0</v>
      </c>
      <c r="E28" s="305">
        <f>'day18'!G64</f>
        <v>0</v>
      </c>
      <c r="F28" s="305">
        <f>'day18'!G74</f>
        <v>0</v>
      </c>
      <c r="G28" s="305">
        <f>'day18'!F84</f>
        <v>0</v>
      </c>
      <c r="H28" s="305">
        <f>'day18'!F94</f>
        <v>0</v>
      </c>
      <c r="I28" s="305">
        <f>'day18'!G101</f>
        <v>0</v>
      </c>
      <c r="J28" s="305">
        <f>'day18'!H112</f>
        <v>0</v>
      </c>
      <c r="K28" s="336">
        <f t="shared" si="1"/>
        <v>0</v>
      </c>
      <c r="L28" s="305">
        <f>'day18'!G126</f>
        <v>0</v>
      </c>
      <c r="M28" s="305">
        <f>'day18'!G140</f>
        <v>0</v>
      </c>
      <c r="N28" s="305">
        <f>'day18'!G149</f>
        <v>0</v>
      </c>
      <c r="O28" s="305">
        <f>'day18'!G158</f>
        <v>0</v>
      </c>
      <c r="P28" s="305">
        <f>'day18'!G167</f>
        <v>0</v>
      </c>
      <c r="Q28" s="305">
        <f>'day18'!G174</f>
        <v>0</v>
      </c>
      <c r="R28" s="305">
        <f>'day18'!G181</f>
        <v>0</v>
      </c>
      <c r="S28" s="305">
        <f>'day18'!G188</f>
        <v>0</v>
      </c>
      <c r="T28" s="337">
        <f t="shared" si="2"/>
        <v>0</v>
      </c>
      <c r="U28" s="340">
        <f t="shared" si="0"/>
        <v>0</v>
      </c>
    </row>
    <row r="29" spans="1:21" ht="11.25" thickBot="1" x14ac:dyDescent="0.25">
      <c r="A29" s="307" t="s">
        <v>122</v>
      </c>
      <c r="B29" s="339">
        <f>'day19'!B4</f>
        <v>43453</v>
      </c>
      <c r="C29" s="305">
        <f>'day19'!I44</f>
        <v>0</v>
      </c>
      <c r="D29" s="305">
        <f>'day19'!I54</f>
        <v>0</v>
      </c>
      <c r="E29" s="305">
        <f>'day19'!G64</f>
        <v>0</v>
      </c>
      <c r="F29" s="305">
        <f>'day19'!G74</f>
        <v>0</v>
      </c>
      <c r="G29" s="305">
        <f>'day19'!F84</f>
        <v>0</v>
      </c>
      <c r="H29" s="305">
        <f>'day19'!F94</f>
        <v>0</v>
      </c>
      <c r="I29" s="305">
        <f>'day19'!G101</f>
        <v>0</v>
      </c>
      <c r="J29" s="305">
        <f>'day19'!H112</f>
        <v>0</v>
      </c>
      <c r="K29" s="336">
        <f t="shared" si="1"/>
        <v>0</v>
      </c>
      <c r="L29" s="305">
        <f>'day19'!G126</f>
        <v>0</v>
      </c>
      <c r="M29" s="305">
        <f>'day19'!G140</f>
        <v>0</v>
      </c>
      <c r="N29" s="305">
        <f>'day19'!G149</f>
        <v>0</v>
      </c>
      <c r="O29" s="305">
        <f>'day19'!G158</f>
        <v>0</v>
      </c>
      <c r="P29" s="305">
        <f>'day19'!G167</f>
        <v>0</v>
      </c>
      <c r="Q29" s="305">
        <f>'day19'!G174</f>
        <v>0</v>
      </c>
      <c r="R29" s="305">
        <f>'day19'!G181</f>
        <v>0</v>
      </c>
      <c r="S29" s="305">
        <f>'day19'!G188</f>
        <v>0</v>
      </c>
      <c r="T29" s="337">
        <f t="shared" si="2"/>
        <v>0</v>
      </c>
      <c r="U29" s="340">
        <f t="shared" si="0"/>
        <v>0</v>
      </c>
    </row>
    <row r="30" spans="1:21" ht="11.25" thickBot="1" x14ac:dyDescent="0.25">
      <c r="A30" s="306" t="s">
        <v>123</v>
      </c>
      <c r="B30" s="339">
        <f>'day20'!B4</f>
        <v>43454</v>
      </c>
      <c r="C30" s="305">
        <f>'day20'!I44</f>
        <v>0</v>
      </c>
      <c r="D30" s="305">
        <f>'day20'!I54</f>
        <v>0</v>
      </c>
      <c r="E30" s="305">
        <f>'day20'!G64</f>
        <v>0</v>
      </c>
      <c r="F30" s="305">
        <f>'day20'!G74</f>
        <v>0</v>
      </c>
      <c r="G30" s="305">
        <f>'day20'!F84</f>
        <v>0</v>
      </c>
      <c r="H30" s="305">
        <f>'day20'!F94</f>
        <v>0</v>
      </c>
      <c r="I30" s="305">
        <f>'day20'!G101</f>
        <v>0</v>
      </c>
      <c r="J30" s="305">
        <f>'day20'!H112</f>
        <v>0</v>
      </c>
      <c r="K30" s="336">
        <f t="shared" si="1"/>
        <v>0</v>
      </c>
      <c r="L30" s="305">
        <f>'day20'!G126</f>
        <v>0</v>
      </c>
      <c r="M30" s="305">
        <f>'day20'!G140</f>
        <v>0</v>
      </c>
      <c r="N30" s="305">
        <f>'day20'!G149</f>
        <v>0</v>
      </c>
      <c r="O30" s="305">
        <f>'day20'!G158</f>
        <v>0</v>
      </c>
      <c r="P30" s="305">
        <f>'day20'!G167</f>
        <v>0</v>
      </c>
      <c r="Q30" s="305">
        <f>'day20'!G174</f>
        <v>0</v>
      </c>
      <c r="R30" s="305">
        <f>'day20'!G181</f>
        <v>0</v>
      </c>
      <c r="S30" s="305">
        <f>'day20'!G188</f>
        <v>0</v>
      </c>
      <c r="T30" s="337">
        <f t="shared" si="2"/>
        <v>0</v>
      </c>
      <c r="U30" s="340">
        <f t="shared" si="0"/>
        <v>0</v>
      </c>
    </row>
    <row r="31" spans="1:21" ht="11.25" thickBot="1" x14ac:dyDescent="0.25">
      <c r="A31" s="306" t="s">
        <v>124</v>
      </c>
      <c r="B31" s="339">
        <f>'day21'!B4</f>
        <v>43455</v>
      </c>
      <c r="C31" s="305">
        <f>'day21'!I44</f>
        <v>0</v>
      </c>
      <c r="D31" s="305">
        <f>'day21'!I54</f>
        <v>0</v>
      </c>
      <c r="E31" s="305">
        <f>'day21'!G64</f>
        <v>0</v>
      </c>
      <c r="F31" s="305">
        <f>'day21'!G74</f>
        <v>0</v>
      </c>
      <c r="G31" s="305">
        <f>'day21'!F84</f>
        <v>0</v>
      </c>
      <c r="H31" s="305">
        <f>'day21'!F94</f>
        <v>0</v>
      </c>
      <c r="I31" s="305">
        <f>'day21'!G101</f>
        <v>0</v>
      </c>
      <c r="J31" s="305">
        <f>'day21'!H112</f>
        <v>0</v>
      </c>
      <c r="K31" s="336">
        <f t="shared" si="1"/>
        <v>0</v>
      </c>
      <c r="L31" s="305">
        <f>'day21'!G126</f>
        <v>0</v>
      </c>
      <c r="M31" s="305">
        <f>'day21'!G140</f>
        <v>0</v>
      </c>
      <c r="N31" s="305">
        <f>'day21'!G149</f>
        <v>0</v>
      </c>
      <c r="O31" s="305">
        <f>'day21'!G158</f>
        <v>0</v>
      </c>
      <c r="P31" s="305">
        <f>'day21'!G167</f>
        <v>0</v>
      </c>
      <c r="Q31" s="305">
        <f>'day21'!G174</f>
        <v>0</v>
      </c>
      <c r="R31" s="305">
        <f>'day21'!G181</f>
        <v>0</v>
      </c>
      <c r="S31" s="305">
        <f>'day21'!G188</f>
        <v>0</v>
      </c>
      <c r="T31" s="337">
        <f t="shared" si="2"/>
        <v>0</v>
      </c>
      <c r="U31" s="340">
        <f t="shared" si="0"/>
        <v>0</v>
      </c>
    </row>
    <row r="32" spans="1:21" ht="11.25" thickBot="1" x14ac:dyDescent="0.25">
      <c r="A32" s="306" t="s">
        <v>125</v>
      </c>
      <c r="B32" s="339">
        <f>'day22'!B4</f>
        <v>43456</v>
      </c>
      <c r="C32" s="305">
        <f>'day22'!I44</f>
        <v>0</v>
      </c>
      <c r="D32" s="305">
        <f>'day22'!I54</f>
        <v>0</v>
      </c>
      <c r="E32" s="305">
        <f>'day22'!G64</f>
        <v>0</v>
      </c>
      <c r="F32" s="305">
        <f>'day22'!G74</f>
        <v>0</v>
      </c>
      <c r="G32" s="305">
        <f>'day22'!F84</f>
        <v>0</v>
      </c>
      <c r="H32" s="305">
        <f>'day22'!F94</f>
        <v>0</v>
      </c>
      <c r="I32" s="305">
        <f>'day22'!G101</f>
        <v>0</v>
      </c>
      <c r="J32" s="305">
        <f>'day22'!H112</f>
        <v>0</v>
      </c>
      <c r="K32" s="336">
        <f t="shared" si="1"/>
        <v>0</v>
      </c>
      <c r="L32" s="305">
        <f>'day22'!G126</f>
        <v>0</v>
      </c>
      <c r="M32" s="305">
        <f>'day22'!G140</f>
        <v>0</v>
      </c>
      <c r="N32" s="305">
        <f>'day22'!G149</f>
        <v>0</v>
      </c>
      <c r="O32" s="305">
        <f>'day22'!G158</f>
        <v>0</v>
      </c>
      <c r="P32" s="305">
        <f>'day22'!G167</f>
        <v>0</v>
      </c>
      <c r="Q32" s="305">
        <f>'day22'!G174</f>
        <v>0</v>
      </c>
      <c r="R32" s="305">
        <f>'day22'!G181</f>
        <v>0</v>
      </c>
      <c r="S32" s="305">
        <f>'day22'!G188</f>
        <v>0</v>
      </c>
      <c r="T32" s="337">
        <f t="shared" si="2"/>
        <v>0</v>
      </c>
      <c r="U32" s="340">
        <f t="shared" si="0"/>
        <v>0</v>
      </c>
    </row>
    <row r="33" spans="1:21" ht="11.25" thickBot="1" x14ac:dyDescent="0.25">
      <c r="A33" s="306" t="s">
        <v>126</v>
      </c>
      <c r="B33" s="339">
        <f>'day23'!B4</f>
        <v>43457</v>
      </c>
      <c r="C33" s="305">
        <f>'day23'!I44</f>
        <v>0</v>
      </c>
      <c r="D33" s="305">
        <f>'day23'!I54</f>
        <v>0</v>
      </c>
      <c r="E33" s="305">
        <f>'day23'!G64</f>
        <v>0</v>
      </c>
      <c r="F33" s="305">
        <f>'day23'!G74</f>
        <v>0</v>
      </c>
      <c r="G33" s="305">
        <f>'day23'!F84</f>
        <v>0</v>
      </c>
      <c r="H33" s="305">
        <f>'day23'!F94</f>
        <v>0</v>
      </c>
      <c r="I33" s="305">
        <f>'day23'!G101</f>
        <v>0</v>
      </c>
      <c r="J33" s="305">
        <f>'day23'!H112</f>
        <v>0</v>
      </c>
      <c r="K33" s="336">
        <f t="shared" si="1"/>
        <v>0</v>
      </c>
      <c r="L33" s="305">
        <f>'day23'!G126</f>
        <v>0</v>
      </c>
      <c r="M33" s="305">
        <f>'day23'!G140</f>
        <v>0</v>
      </c>
      <c r="N33" s="305">
        <f>'day23'!G149</f>
        <v>0</v>
      </c>
      <c r="O33" s="305">
        <f>'day23'!G158</f>
        <v>0</v>
      </c>
      <c r="P33" s="305">
        <f>'day23'!G167</f>
        <v>0</v>
      </c>
      <c r="Q33" s="305">
        <f>'day23'!G174</f>
        <v>0</v>
      </c>
      <c r="R33" s="305">
        <f>'day23'!G181</f>
        <v>0</v>
      </c>
      <c r="S33" s="305">
        <f>'day23'!G188</f>
        <v>0</v>
      </c>
      <c r="T33" s="337">
        <f t="shared" si="2"/>
        <v>0</v>
      </c>
      <c r="U33" s="340">
        <f t="shared" si="0"/>
        <v>0</v>
      </c>
    </row>
    <row r="34" spans="1:21" ht="11.25" thickBot="1" x14ac:dyDescent="0.25">
      <c r="A34" s="306" t="s">
        <v>127</v>
      </c>
      <c r="B34" s="339">
        <f>'day24'!B4</f>
        <v>43458</v>
      </c>
      <c r="C34" s="305">
        <f>'day24'!I44</f>
        <v>0</v>
      </c>
      <c r="D34" s="305">
        <f>'day24'!I54</f>
        <v>0</v>
      </c>
      <c r="E34" s="305">
        <f>'day24'!G64</f>
        <v>0</v>
      </c>
      <c r="F34" s="305">
        <f>'day24'!G74</f>
        <v>0</v>
      </c>
      <c r="G34" s="305">
        <f>'day24'!F84</f>
        <v>0</v>
      </c>
      <c r="H34" s="305">
        <f>'day24'!F94</f>
        <v>0</v>
      </c>
      <c r="I34" s="305">
        <f>'day24'!G101</f>
        <v>0</v>
      </c>
      <c r="J34" s="305">
        <f>'day24'!H112</f>
        <v>0</v>
      </c>
      <c r="K34" s="336">
        <f t="shared" si="1"/>
        <v>0</v>
      </c>
      <c r="L34" s="305">
        <f>'day24'!G126</f>
        <v>0</v>
      </c>
      <c r="M34" s="305">
        <f>'day24'!G140</f>
        <v>0</v>
      </c>
      <c r="N34" s="305">
        <f>'day24'!G149</f>
        <v>0</v>
      </c>
      <c r="O34" s="305">
        <f>'day24'!G158</f>
        <v>0</v>
      </c>
      <c r="P34" s="305">
        <f>'day24'!G167</f>
        <v>0</v>
      </c>
      <c r="Q34" s="305">
        <f>'day24'!G174</f>
        <v>0</v>
      </c>
      <c r="R34" s="305">
        <f>'day24'!G181</f>
        <v>0</v>
      </c>
      <c r="S34" s="305">
        <f>'day24'!G188</f>
        <v>0</v>
      </c>
      <c r="T34" s="337">
        <f t="shared" si="2"/>
        <v>0</v>
      </c>
      <c r="U34" s="340">
        <f t="shared" si="0"/>
        <v>0</v>
      </c>
    </row>
    <row r="35" spans="1:21" ht="11.25" thickBot="1" x14ac:dyDescent="0.25">
      <c r="A35" s="306" t="s">
        <v>128</v>
      </c>
      <c r="B35" s="339">
        <f>'day25'!B4</f>
        <v>43459</v>
      </c>
      <c r="C35" s="305">
        <f>'day25'!I44</f>
        <v>0</v>
      </c>
      <c r="D35" s="305">
        <f>'day25'!I54</f>
        <v>0</v>
      </c>
      <c r="E35" s="305">
        <f>'day25'!G64</f>
        <v>0</v>
      </c>
      <c r="F35" s="305">
        <f>'day25'!G74</f>
        <v>0</v>
      </c>
      <c r="G35" s="305">
        <f>'day25'!F84</f>
        <v>0</v>
      </c>
      <c r="H35" s="305">
        <f>'day25'!F94</f>
        <v>0</v>
      </c>
      <c r="I35" s="305">
        <f>'day25'!G101</f>
        <v>0</v>
      </c>
      <c r="J35" s="305">
        <f>'day25'!H112</f>
        <v>0</v>
      </c>
      <c r="K35" s="336">
        <f t="shared" si="1"/>
        <v>0</v>
      </c>
      <c r="L35" s="305">
        <f>'day25'!G126</f>
        <v>0</v>
      </c>
      <c r="M35" s="305">
        <f>'day25'!G140</f>
        <v>0</v>
      </c>
      <c r="N35" s="305">
        <f>'day25'!G149</f>
        <v>0</v>
      </c>
      <c r="O35" s="305">
        <f>'day25'!G158</f>
        <v>0</v>
      </c>
      <c r="P35" s="305">
        <f>'day25'!G167</f>
        <v>0</v>
      </c>
      <c r="Q35" s="305">
        <f>'day25'!G174</f>
        <v>0</v>
      </c>
      <c r="R35" s="305">
        <f>'day25'!G181</f>
        <v>0</v>
      </c>
      <c r="S35" s="305">
        <f>'day25'!G188</f>
        <v>0</v>
      </c>
      <c r="T35" s="337">
        <f t="shared" si="2"/>
        <v>0</v>
      </c>
      <c r="U35" s="340">
        <f t="shared" si="0"/>
        <v>0</v>
      </c>
    </row>
    <row r="36" spans="1:21" ht="11.25" thickBot="1" x14ac:dyDescent="0.25">
      <c r="A36" s="306" t="s">
        <v>129</v>
      </c>
      <c r="B36" s="339">
        <f>'day26'!B4</f>
        <v>43460</v>
      </c>
      <c r="C36" s="305">
        <f>'day26'!I44</f>
        <v>0</v>
      </c>
      <c r="D36" s="305">
        <f>'day26'!I54</f>
        <v>0</v>
      </c>
      <c r="E36" s="305">
        <f>'day26'!G64</f>
        <v>0</v>
      </c>
      <c r="F36" s="305">
        <f>'day26'!G74</f>
        <v>0</v>
      </c>
      <c r="G36" s="305">
        <f>'day26'!F84</f>
        <v>0</v>
      </c>
      <c r="H36" s="305">
        <f>'day26'!F94</f>
        <v>0</v>
      </c>
      <c r="I36" s="305">
        <f>'day26'!G101</f>
        <v>0</v>
      </c>
      <c r="J36" s="305">
        <f>'day26'!H112</f>
        <v>0</v>
      </c>
      <c r="K36" s="336">
        <f t="shared" si="1"/>
        <v>0</v>
      </c>
      <c r="L36" s="305">
        <f>'day26'!G126</f>
        <v>0</v>
      </c>
      <c r="M36" s="305">
        <f>'day26'!G140</f>
        <v>0</v>
      </c>
      <c r="N36" s="305">
        <f>'day26'!G149</f>
        <v>0</v>
      </c>
      <c r="O36" s="305">
        <f>'day26'!G158</f>
        <v>0</v>
      </c>
      <c r="P36" s="305">
        <f>'day26'!G167</f>
        <v>0</v>
      </c>
      <c r="Q36" s="305">
        <f>'day26'!G174</f>
        <v>0</v>
      </c>
      <c r="R36" s="305">
        <f>'day26'!G181</f>
        <v>0</v>
      </c>
      <c r="S36" s="305">
        <f>'day26'!G188</f>
        <v>0</v>
      </c>
      <c r="T36" s="337">
        <f t="shared" si="2"/>
        <v>0</v>
      </c>
      <c r="U36" s="340">
        <f t="shared" si="0"/>
        <v>0</v>
      </c>
    </row>
    <row r="37" spans="1:21" ht="11.25" thickBot="1" x14ac:dyDescent="0.25">
      <c r="A37" s="306" t="s">
        <v>130</v>
      </c>
      <c r="B37" s="339">
        <f>'day27'!B4</f>
        <v>43461</v>
      </c>
      <c r="C37" s="305">
        <f>'day27'!I44</f>
        <v>0</v>
      </c>
      <c r="D37" s="305">
        <f>'day27'!I54</f>
        <v>0</v>
      </c>
      <c r="E37" s="305">
        <f>'day27'!G64</f>
        <v>0</v>
      </c>
      <c r="F37" s="305">
        <f>'day27'!G74</f>
        <v>0</v>
      </c>
      <c r="G37" s="305">
        <f>'day27'!F84</f>
        <v>0</v>
      </c>
      <c r="H37" s="305">
        <f>'day27'!F94</f>
        <v>0</v>
      </c>
      <c r="I37" s="305">
        <f>'day27'!G101</f>
        <v>0</v>
      </c>
      <c r="J37" s="305">
        <f>'day27'!H112</f>
        <v>0</v>
      </c>
      <c r="K37" s="336">
        <f t="shared" si="1"/>
        <v>0</v>
      </c>
      <c r="L37" s="305">
        <f>'day27'!G126</f>
        <v>0</v>
      </c>
      <c r="M37" s="305">
        <f>'day27'!G140</f>
        <v>0</v>
      </c>
      <c r="N37" s="305">
        <f>'day27'!G149</f>
        <v>0</v>
      </c>
      <c r="O37" s="305">
        <f>'day27'!G158</f>
        <v>0</v>
      </c>
      <c r="P37" s="305">
        <f>'day27'!G167</f>
        <v>0</v>
      </c>
      <c r="Q37" s="305">
        <f>'day27'!G174</f>
        <v>0</v>
      </c>
      <c r="R37" s="305">
        <f>'day27'!G181</f>
        <v>0</v>
      </c>
      <c r="S37" s="305">
        <f>'day27'!G188</f>
        <v>0</v>
      </c>
      <c r="T37" s="337">
        <f t="shared" si="2"/>
        <v>0</v>
      </c>
      <c r="U37" s="340">
        <f t="shared" si="0"/>
        <v>0</v>
      </c>
    </row>
    <row r="38" spans="1:21" ht="11.25" thickBot="1" x14ac:dyDescent="0.25">
      <c r="A38" s="306" t="s">
        <v>131</v>
      </c>
      <c r="B38" s="339">
        <f>'day28'!B4</f>
        <v>43462</v>
      </c>
      <c r="C38" s="305">
        <f>'day28'!I44</f>
        <v>0</v>
      </c>
      <c r="D38" s="305">
        <f>'day28'!I54</f>
        <v>0</v>
      </c>
      <c r="E38" s="305">
        <f>'day28'!G64</f>
        <v>0</v>
      </c>
      <c r="F38" s="305">
        <f>'day28'!G74</f>
        <v>0</v>
      </c>
      <c r="G38" s="305">
        <f>'day28'!F84</f>
        <v>0</v>
      </c>
      <c r="H38" s="305">
        <f>'day28'!F94</f>
        <v>0</v>
      </c>
      <c r="I38" s="305">
        <f>'day28'!G101</f>
        <v>0</v>
      </c>
      <c r="J38" s="305">
        <f>'day28'!H112</f>
        <v>0</v>
      </c>
      <c r="K38" s="336">
        <f t="shared" si="1"/>
        <v>0</v>
      </c>
      <c r="L38" s="305">
        <f>'day28'!G126</f>
        <v>0</v>
      </c>
      <c r="M38" s="305">
        <f>'day28'!G140</f>
        <v>0</v>
      </c>
      <c r="N38" s="305">
        <f>'day28'!G149</f>
        <v>0</v>
      </c>
      <c r="O38" s="305">
        <f>'day28'!G158</f>
        <v>0</v>
      </c>
      <c r="P38" s="305">
        <f>'day28'!G167</f>
        <v>0</v>
      </c>
      <c r="Q38" s="305">
        <f>'day28'!G174</f>
        <v>0</v>
      </c>
      <c r="R38" s="305">
        <f>'day28'!G181</f>
        <v>0</v>
      </c>
      <c r="S38" s="305">
        <f>'day28'!G188</f>
        <v>0</v>
      </c>
      <c r="T38" s="337">
        <f t="shared" si="2"/>
        <v>0</v>
      </c>
      <c r="U38" s="340">
        <f t="shared" si="0"/>
        <v>0</v>
      </c>
    </row>
    <row r="39" spans="1:21" ht="11.25" thickBot="1" x14ac:dyDescent="0.25">
      <c r="A39" s="306" t="s">
        <v>132</v>
      </c>
      <c r="B39" s="339">
        <f>'day29'!B4</f>
        <v>43463</v>
      </c>
      <c r="C39" s="305">
        <f>'day29'!I44</f>
        <v>0</v>
      </c>
      <c r="D39" s="305">
        <f>'day29'!I54</f>
        <v>0</v>
      </c>
      <c r="E39" s="305">
        <f>'day29'!G64</f>
        <v>0</v>
      </c>
      <c r="F39" s="305">
        <f>'day29'!G74</f>
        <v>0</v>
      </c>
      <c r="G39" s="305">
        <f>'day29'!F84</f>
        <v>0</v>
      </c>
      <c r="H39" s="305">
        <f>'day29'!F94</f>
        <v>0</v>
      </c>
      <c r="I39" s="305">
        <f>'day29'!G101</f>
        <v>0</v>
      </c>
      <c r="J39" s="305">
        <f>'day29'!H112</f>
        <v>0</v>
      </c>
      <c r="K39" s="336">
        <f t="shared" si="1"/>
        <v>0</v>
      </c>
      <c r="L39" s="305">
        <f>'day29'!G126</f>
        <v>0</v>
      </c>
      <c r="M39" s="305">
        <f>'day29'!G140</f>
        <v>0</v>
      </c>
      <c r="N39" s="305">
        <f>'day29'!G149</f>
        <v>0</v>
      </c>
      <c r="O39" s="305">
        <f>'day29'!G158</f>
        <v>0</v>
      </c>
      <c r="P39" s="305">
        <f>'day29'!G167</f>
        <v>0</v>
      </c>
      <c r="Q39" s="305">
        <f>'day29'!G174</f>
        <v>0</v>
      </c>
      <c r="R39" s="305">
        <f>'day29'!G181</f>
        <v>0</v>
      </c>
      <c r="S39" s="305">
        <f>'day29'!G188</f>
        <v>0</v>
      </c>
      <c r="T39" s="337">
        <f t="shared" si="2"/>
        <v>0</v>
      </c>
      <c r="U39" s="340">
        <f t="shared" si="0"/>
        <v>0</v>
      </c>
    </row>
    <row r="40" spans="1:21" ht="11.25" thickBot="1" x14ac:dyDescent="0.25">
      <c r="A40" s="306" t="s">
        <v>133</v>
      </c>
      <c r="B40" s="339">
        <f>'day30'!B4</f>
        <v>43464</v>
      </c>
      <c r="C40" s="305">
        <f>'day30'!I44</f>
        <v>0</v>
      </c>
      <c r="D40" s="305">
        <f>'day30'!I54</f>
        <v>0</v>
      </c>
      <c r="E40" s="305">
        <f>'day30'!G64</f>
        <v>0</v>
      </c>
      <c r="F40" s="305">
        <f>'day30'!G74</f>
        <v>0</v>
      </c>
      <c r="G40" s="305">
        <f>'day30'!F84</f>
        <v>0</v>
      </c>
      <c r="H40" s="305">
        <f>'day30'!F94</f>
        <v>0</v>
      </c>
      <c r="I40" s="305">
        <f>'day30'!G101</f>
        <v>0</v>
      </c>
      <c r="J40" s="305">
        <f>'day30'!H112</f>
        <v>0</v>
      </c>
      <c r="K40" s="336">
        <f t="shared" si="1"/>
        <v>0</v>
      </c>
      <c r="L40" s="305">
        <f>'day30'!G126</f>
        <v>0</v>
      </c>
      <c r="M40" s="305">
        <f>'day30'!G140</f>
        <v>0</v>
      </c>
      <c r="N40" s="305">
        <f>'day30'!G149</f>
        <v>0</v>
      </c>
      <c r="O40" s="305">
        <f>'day30'!G158</f>
        <v>0</v>
      </c>
      <c r="P40" s="305">
        <f>'day30'!G167</f>
        <v>0</v>
      </c>
      <c r="Q40" s="305">
        <f>'day30'!G174</f>
        <v>0</v>
      </c>
      <c r="R40" s="305">
        <f>'day30'!G181</f>
        <v>0</v>
      </c>
      <c r="S40" s="305">
        <f>'day30'!G188</f>
        <v>0</v>
      </c>
      <c r="T40" s="337">
        <f t="shared" si="2"/>
        <v>0</v>
      </c>
      <c r="U40" s="340">
        <f t="shared" si="0"/>
        <v>0</v>
      </c>
    </row>
    <row r="41" spans="1:21" ht="11.25" thickBot="1" x14ac:dyDescent="0.25">
      <c r="A41" s="306" t="s">
        <v>134</v>
      </c>
      <c r="B41" s="339">
        <f>'day31'!B4</f>
        <v>43465</v>
      </c>
      <c r="C41" s="305">
        <f>'day31'!I44</f>
        <v>0</v>
      </c>
      <c r="D41" s="305">
        <f>'day31'!I54</f>
        <v>0</v>
      </c>
      <c r="E41" s="305">
        <f>'day31'!G64</f>
        <v>0</v>
      </c>
      <c r="F41" s="305">
        <f>'day31'!G74</f>
        <v>0</v>
      </c>
      <c r="G41" s="305">
        <f>'day31'!F84</f>
        <v>0</v>
      </c>
      <c r="H41" s="305">
        <f>'day31'!F94</f>
        <v>0</v>
      </c>
      <c r="I41" s="305">
        <f>'day31'!G101</f>
        <v>0</v>
      </c>
      <c r="J41" s="305">
        <f>'day31'!H112</f>
        <v>0</v>
      </c>
      <c r="K41" s="336">
        <f t="shared" si="1"/>
        <v>0</v>
      </c>
      <c r="L41" s="305">
        <f>'day31'!G126</f>
        <v>0</v>
      </c>
      <c r="M41" s="305">
        <f>'day31'!G140</f>
        <v>0</v>
      </c>
      <c r="N41" s="305">
        <f>'day31'!G149</f>
        <v>0</v>
      </c>
      <c r="O41" s="305">
        <f>'day31'!G158</f>
        <v>0</v>
      </c>
      <c r="P41" s="305">
        <f>'day31'!G167</f>
        <v>0</v>
      </c>
      <c r="Q41" s="305">
        <f>'day31'!G174</f>
        <v>0</v>
      </c>
      <c r="R41" s="305">
        <f>'day31'!G181</f>
        <v>0</v>
      </c>
      <c r="S41" s="305">
        <f>'day31'!G188</f>
        <v>0</v>
      </c>
      <c r="T41" s="337">
        <f t="shared" si="2"/>
        <v>0</v>
      </c>
      <c r="U41" s="340">
        <f t="shared" si="0"/>
        <v>0</v>
      </c>
    </row>
    <row r="42" spans="1:21" ht="11.25" thickBot="1" x14ac:dyDescent="0.25">
      <c r="A42" s="308"/>
      <c r="B42" s="341" t="s">
        <v>100</v>
      </c>
      <c r="C42" s="309">
        <f>SUM(C10:C41)</f>
        <v>0</v>
      </c>
      <c r="D42" s="309">
        <f>SUM(D10:D41)</f>
        <v>0</v>
      </c>
      <c r="E42" s="309">
        <f t="shared" ref="E42:U42" si="3">SUM(E10:E41)</f>
        <v>0</v>
      </c>
      <c r="F42" s="309">
        <f t="shared" si="3"/>
        <v>0</v>
      </c>
      <c r="G42" s="342">
        <f t="shared" si="3"/>
        <v>0</v>
      </c>
      <c r="H42" s="342">
        <f t="shared" si="3"/>
        <v>0</v>
      </c>
      <c r="I42" s="342">
        <f t="shared" si="3"/>
        <v>0</v>
      </c>
      <c r="J42" s="342">
        <f t="shared" si="3"/>
        <v>0</v>
      </c>
      <c r="K42" s="336">
        <f t="shared" si="3"/>
        <v>0</v>
      </c>
      <c r="L42" s="342">
        <f t="shared" si="3"/>
        <v>0</v>
      </c>
      <c r="M42" s="342">
        <f t="shared" si="3"/>
        <v>0</v>
      </c>
      <c r="N42" s="342">
        <f t="shared" si="3"/>
        <v>0</v>
      </c>
      <c r="O42" s="342">
        <f t="shared" si="3"/>
        <v>0</v>
      </c>
      <c r="P42" s="342">
        <f t="shared" si="3"/>
        <v>0</v>
      </c>
      <c r="Q42" s="342">
        <f t="shared" si="3"/>
        <v>0</v>
      </c>
      <c r="R42" s="342">
        <f t="shared" si="3"/>
        <v>0</v>
      </c>
      <c r="S42" s="342">
        <f t="shared" si="3"/>
        <v>0</v>
      </c>
      <c r="T42" s="337">
        <f t="shared" si="3"/>
        <v>0</v>
      </c>
      <c r="U42" s="343">
        <f t="shared" si="3"/>
        <v>0</v>
      </c>
    </row>
    <row r="43" spans="1:21" x14ac:dyDescent="0.2">
      <c r="C43" s="312"/>
      <c r="D43" s="312"/>
    </row>
  </sheetData>
  <sheetProtection password="E91F" sheet="1" objects="1" scenarios="1"/>
  <mergeCells count="7">
    <mergeCell ref="K5:L5"/>
    <mergeCell ref="K6:L6"/>
    <mergeCell ref="A1:C1"/>
    <mergeCell ref="A2:B2"/>
    <mergeCell ref="K2:L2"/>
    <mergeCell ref="K3:L3"/>
    <mergeCell ref="K4:L4"/>
  </mergeCells>
  <phoneticPr fontId="0" type="noConversion"/>
  <pageMargins left="0" right="0" top="0.25" bottom="0.25" header="0" footer="0"/>
  <pageSetup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3"/>
  <sheetViews>
    <sheetView topLeftCell="A79" workbookViewId="0">
      <selection activeCell="G111" sqref="G111:G112"/>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344" t="s">
        <v>3</v>
      </c>
      <c r="B1" s="345" t="str">
        <f>'Daily Summary'!K2</f>
        <v>P19001</v>
      </c>
      <c r="C1" s="346"/>
      <c r="D1" s="347"/>
      <c r="E1" s="348" t="s">
        <v>52</v>
      </c>
      <c r="F1" s="349" t="str">
        <f>'Daily Summary'!A1</f>
        <v>F/V Timothy Eastman</v>
      </c>
      <c r="G1" s="350"/>
      <c r="H1" s="351"/>
      <c r="I1" s="352"/>
    </row>
    <row r="2" spans="1:10" x14ac:dyDescent="0.2">
      <c r="A2" s="353"/>
      <c r="B2" s="175"/>
      <c r="C2" s="175"/>
      <c r="D2" s="176"/>
      <c r="E2" s="175"/>
      <c r="F2" s="176"/>
      <c r="G2" s="175"/>
      <c r="H2" s="176"/>
      <c r="I2" s="354"/>
    </row>
    <row r="3" spans="1:10" x14ac:dyDescent="0.2">
      <c r="A3" s="353"/>
      <c r="B3" s="175"/>
      <c r="C3" s="175"/>
      <c r="D3" s="176"/>
      <c r="E3" s="175"/>
      <c r="F3" s="176"/>
      <c r="G3" s="175"/>
      <c r="H3" s="176"/>
      <c r="I3" s="354"/>
    </row>
    <row r="4" spans="1:10" ht="13.5" thickBot="1" x14ac:dyDescent="0.25">
      <c r="A4" s="355" t="s">
        <v>54</v>
      </c>
      <c r="B4" s="284">
        <v>43435</v>
      </c>
      <c r="C4" s="175"/>
      <c r="D4" s="459" t="s">
        <v>53</v>
      </c>
      <c r="E4" s="459"/>
      <c r="F4" s="459"/>
      <c r="G4" s="457"/>
      <c r="H4" s="457"/>
      <c r="I4" s="458"/>
    </row>
    <row r="5" spans="1:10" s="52" customFormat="1" ht="10.5" x14ac:dyDescent="0.15">
      <c r="A5" s="206"/>
      <c r="B5" s="207" t="s">
        <v>367</v>
      </c>
      <c r="C5" s="207" t="s">
        <v>261</v>
      </c>
      <c r="D5" s="212"/>
      <c r="E5" s="207" t="s">
        <v>4</v>
      </c>
      <c r="F5" s="212"/>
      <c r="G5" s="207" t="s">
        <v>2</v>
      </c>
      <c r="H5" s="207" t="s">
        <v>5</v>
      </c>
      <c r="I5" s="208"/>
    </row>
    <row r="6" spans="1:10" s="52" customFormat="1" ht="11.25" thickBot="1" x14ac:dyDescent="0.2">
      <c r="A6" s="209" t="s">
        <v>55</v>
      </c>
      <c r="B6" s="210" t="s">
        <v>368</v>
      </c>
      <c r="C6" s="210"/>
      <c r="D6" s="210" t="s">
        <v>10</v>
      </c>
      <c r="E6" s="210" t="s">
        <v>1</v>
      </c>
      <c r="F6" s="210" t="s">
        <v>6</v>
      </c>
      <c r="G6" s="210" t="s">
        <v>7</v>
      </c>
      <c r="H6" s="210" t="s">
        <v>8</v>
      </c>
      <c r="I6" s="211" t="s">
        <v>9</v>
      </c>
      <c r="J6" s="113"/>
    </row>
    <row r="7" spans="1:10" s="52" customFormat="1" ht="11.25" thickBot="1" x14ac:dyDescent="0.2">
      <c r="A7" s="213" t="s">
        <v>188</v>
      </c>
      <c r="B7" s="402"/>
      <c r="C7" s="214"/>
      <c r="D7" s="215" t="s">
        <v>189</v>
      </c>
      <c r="E7" s="216" t="s">
        <v>13</v>
      </c>
      <c r="F7" s="217" t="s">
        <v>190</v>
      </c>
      <c r="G7" s="218">
        <v>0</v>
      </c>
      <c r="H7" s="133">
        <f>INDEX(rate!$F$4:$G$57,MATCH(E7,rate!$F$4:$F$57,0),2)</f>
        <v>94</v>
      </c>
      <c r="I7" s="219">
        <f>(G7*H7)</f>
        <v>0</v>
      </c>
      <c r="J7" s="114"/>
    </row>
    <row r="8" spans="1:10"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0"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0"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0"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0"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0"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0"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0"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0"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413" customFormat="1" ht="11.25" thickBot="1" x14ac:dyDescent="0.2">
      <c r="A55" s="406"/>
      <c r="B55" s="407"/>
      <c r="C55" s="407"/>
      <c r="D55" s="408"/>
      <c r="E55" s="409"/>
      <c r="F55" s="409"/>
      <c r="G55" s="410"/>
      <c r="H55" s="411"/>
      <c r="I55" s="412"/>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INDEX(rate!$A$21:$D$42,MATCH(A68,rate!$A$21:$A$42,0),4)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INDEX(rate!$A$21:$D$42,MATCH(A69,rate!$A$21:$A$42,0),4)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INDEX(rate!$A$21:$D$42,MATCH(A70,rate!$A$21:$A$42,0),4)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INDEX(rate!$A$21:$D$42,MATCH(A71,rate!$A$21:$A$42,0),4)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INDEX(rate!$A$21:$D$42,MATCH(A72,rate!$A$21:$A$42,0),4)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334</v>
      </c>
      <c r="B105" s="178"/>
      <c r="C105" s="275" t="str">
        <f>INDEX(rate!$A$96:$D$127,MATCH(A105,rate!$A$96:$A$127,0),4)</f>
        <v>DAYS</v>
      </c>
      <c r="D105" s="87">
        <v>0</v>
      </c>
      <c r="E105" s="281"/>
      <c r="F105" s="275">
        <f>INDEX(rate!$A$96:$D$127,MATCH(A105,rate!$A$96:$A$127,0),3)</f>
        <v>7.33</v>
      </c>
      <c r="G105" s="88"/>
      <c r="H105" s="265">
        <f>D105*F105</f>
        <v>0</v>
      </c>
      <c r="I105" s="357"/>
    </row>
    <row r="106" spans="1:9" s="52" customFormat="1" ht="10.5" x14ac:dyDescent="0.15">
      <c r="A106" s="249" t="s">
        <v>333</v>
      </c>
      <c r="B106" s="179"/>
      <c r="C106" s="275" t="str">
        <f>INDEX(rate!$A$96:$D$127,MATCH(A106,rate!$A$96:$A$127,0),4)</f>
        <v>MILES</v>
      </c>
      <c r="D106" s="89"/>
      <c r="E106" s="282">
        <f>INDEX(rate!$A$96:$D$127,MATCH(A106,rate!$A$96:$A$127,0),2)</f>
        <v>0.33600000000000002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54"/>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row r="419" spans="1:8" x14ac:dyDescent="0.2">
      <c r="A419"/>
    </row>
    <row r="420" spans="1:8" x14ac:dyDescent="0.2">
      <c r="A420"/>
    </row>
    <row r="421" spans="1:8" x14ac:dyDescent="0.2">
      <c r="A421"/>
    </row>
    <row r="422" spans="1:8" x14ac:dyDescent="0.2">
      <c r="A422"/>
    </row>
    <row r="423" spans="1:8" x14ac:dyDescent="0.2">
      <c r="A423"/>
      <c r="B423"/>
      <c r="C423"/>
      <c r="D423"/>
    </row>
  </sheetData>
  <mergeCells count="2">
    <mergeCell ref="G4:I4"/>
    <mergeCell ref="D4:F4"/>
  </mergeCells>
  <phoneticPr fontId="7" type="noConversion"/>
  <dataValidations xWindow="428" yWindow="402" count="6">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E7:E42 E48:E53 E55">
      <formula1>$F$295:$F$348</formula1>
    </dataValidation>
    <dataValidation type="list" allowBlank="1" showInputMessage="1" showErrorMessage="1" prompt="click on arrow for a drop down list" sqref="A78:A82">
      <formula1>$A$336:$A$340</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s>
  <pageMargins left="0.7" right="0.7" top="0.75" bottom="0.75" header="0.3" footer="0.3"/>
  <pageSetup scale="50" orientation="landscape"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'day1'!B4+1</f>
        <v>43436</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192</v>
      </c>
      <c r="F42" s="131" t="s">
        <v>190</v>
      </c>
      <c r="G42" s="221">
        <v>0</v>
      </c>
      <c r="H42" s="367">
        <f>INDEX(rate!$F$4:$G$57,MATCH(E42,rate!$F$4:$F$57,0),2)</f>
        <v>204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413" customFormat="1" ht="11.25" thickBot="1" x14ac:dyDescent="0.2">
      <c r="A55" s="414"/>
      <c r="B55" s="415"/>
      <c r="C55" s="416"/>
      <c r="D55" s="416"/>
      <c r="E55" s="417"/>
      <c r="F55" s="416"/>
      <c r="G55" s="417"/>
      <c r="H55" s="418"/>
      <c r="I55" s="419"/>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5.36</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x14ac:dyDescent="0.2">
      <c r="A192" s="6"/>
      <c r="B192" s="6"/>
      <c r="C192" s="7"/>
      <c r="D192" s="5"/>
      <c r="E192" s="7"/>
      <c r="F192" s="5"/>
      <c r="G192" s="7"/>
    </row>
    <row r="193" spans="1:8" s="29" customFormat="1" ht="23.25" x14ac:dyDescent="0.35">
      <c r="A193" s="277" t="s">
        <v>302</v>
      </c>
      <c r="B193" s="277"/>
      <c r="C193" s="278"/>
      <c r="D193" s="279"/>
      <c r="E193" s="278"/>
      <c r="F193" s="279"/>
      <c r="G193" s="278"/>
      <c r="H193" s="280"/>
    </row>
    <row r="194" spans="1:8" x14ac:dyDescent="0.2">
      <c r="A194" s="2"/>
      <c r="B194" s="6"/>
      <c r="C194" s="7"/>
      <c r="E194" s="3"/>
      <c r="G194" s="3"/>
    </row>
    <row r="195" spans="1:8" x14ac:dyDescent="0.2">
      <c r="C195" s="3"/>
      <c r="E195" s="3"/>
      <c r="G195" s="3"/>
    </row>
    <row r="196" spans="1:8" x14ac:dyDescent="0.2">
      <c r="C196" s="3"/>
    </row>
    <row r="197" spans="1:8" x14ac:dyDescent="0.2">
      <c r="E197" s="4"/>
      <c r="G197" s="4"/>
    </row>
    <row r="198" spans="1:8" x14ac:dyDescent="0.2">
      <c r="A198"/>
      <c r="C198" s="4"/>
    </row>
    <row r="199" spans="1:8" x14ac:dyDescent="0.2">
      <c r="A199"/>
      <c r="C199" s="4"/>
    </row>
    <row r="200" spans="1:8" x14ac:dyDescent="0.2">
      <c r="A200"/>
      <c r="C200" s="4"/>
    </row>
    <row r="201" spans="1:8" x14ac:dyDescent="0.2">
      <c r="A201"/>
      <c r="C201" s="3"/>
    </row>
    <row r="202" spans="1:8" x14ac:dyDescent="0.2">
      <c r="A202"/>
      <c r="C202" s="3"/>
    </row>
    <row r="203" spans="1:8" x14ac:dyDescent="0.2">
      <c r="A203"/>
      <c r="C203" s="3"/>
    </row>
    <row r="204" spans="1:8" x14ac:dyDescent="0.2">
      <c r="A204"/>
      <c r="C204" s="3"/>
    </row>
    <row r="205" spans="1:8" x14ac:dyDescent="0.2">
      <c r="A205"/>
      <c r="C205" s="3"/>
    </row>
    <row r="206" spans="1:8" x14ac:dyDescent="0.2">
      <c r="A206"/>
    </row>
    <row r="207" spans="1:8" x14ac:dyDescent="0.2">
      <c r="A207"/>
    </row>
    <row r="208" spans="1:8"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xWindow="87" yWindow="306" count="6">
    <dataValidation type="list" allowBlank="1" showInputMessage="1" showErrorMessage="1" prompt="Click on arrow for a drop down list" sqref="E7:E42 E48:E53">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s>
  <pageMargins left="0.7" right="0.7" top="0.75" bottom="0.75" header="0.3" footer="0.3"/>
  <pageSetup scale="8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'day2'!B4+1</f>
        <v>43437</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13</v>
      </c>
      <c r="F28" s="110" t="s">
        <v>190</v>
      </c>
      <c r="G28" s="205">
        <v>0</v>
      </c>
      <c r="H28" s="133">
        <f>INDEX(rate!$F$4:$G$57,MATCH(E28,rate!$F$4:$F$57,0),2)</f>
        <v>94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v>0</v>
      </c>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5.36</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INDEX(rate!$A$96:$D$127,MATCH(A108,rate!$A$96:$A$129,0),2)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INDEX(rate!$A$96:$D$127,MATCH(A110,rate!$A$96:$A$129,0),2)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xWindow="147" yWindow="663"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$F$294:$F$347</formula1>
    </dataValidation>
  </dataValidations>
  <pageMargins left="0.7" right="0.7" top="0.75" bottom="0.75" header="0.3" footer="0.3"/>
  <pageSetup scale="80"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ColWidth="13.42578125"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'day3'!B4+1</f>
        <v>43438</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13</v>
      </c>
      <c r="F34" s="110" t="s">
        <v>190</v>
      </c>
      <c r="G34" s="205">
        <v>0</v>
      </c>
      <c r="H34" s="133">
        <f>INDEX(rate!$F$4:$G$57,MATCH(E34,rate!$F$4:$F$57,0),2)</f>
        <v>94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xWindow="87" yWindow="659"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$F$293:$F$346</formula1>
    </dataValidation>
  </dataValidations>
  <pageMargins left="0.7" right="0.45" top="0.75" bottom="0.75" header="0.3" footer="0.3"/>
  <pageSetup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1"/>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140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'day4'!B4+1</f>
        <v>43439</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13</v>
      </c>
      <c r="F7" s="217" t="s">
        <v>190</v>
      </c>
      <c r="G7" s="218">
        <v>0</v>
      </c>
      <c r="H7" s="133">
        <f>INDEX(rate!$F$4:$G$57,MATCH(E7,rate!$F$4:$F$57,0),2)</f>
        <v>94</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row r="419" spans="1:8" x14ac:dyDescent="0.2">
      <c r="A419"/>
      <c r="B419"/>
      <c r="C419"/>
      <c r="D419"/>
      <c r="E419"/>
      <c r="F419"/>
      <c r="G419"/>
    </row>
    <row r="420" spans="1:8" x14ac:dyDescent="0.2">
      <c r="A420"/>
      <c r="B420"/>
      <c r="C420"/>
      <c r="D420"/>
      <c r="E420"/>
      <c r="F420"/>
      <c r="G420"/>
    </row>
    <row r="421" spans="1:8" x14ac:dyDescent="0.2">
      <c r="E421"/>
      <c r="F421"/>
      <c r="G421"/>
    </row>
  </sheetData>
  <mergeCells count="2">
    <mergeCell ref="G4:I4"/>
    <mergeCell ref="D4:F4"/>
  </mergeCells>
  <phoneticPr fontId="0" type="noConversion"/>
  <dataValidations xWindow="87" yWindow="547"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$F$292:$F$345</formula1>
    </dataValidation>
  </dataValidations>
  <pageMargins left="0.7" right="0.45" top="0.75" bottom="0.75" header="0.3" footer="0.3"/>
  <pageSetup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71093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'day5'!B4+1</f>
        <v>43440</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$F$291:$F$344</formula1>
    </dataValidation>
  </dataValidations>
  <pageMargins left="0.7" right="0.45" top="0.75" bottom="0.75" header="0.3" footer="0.3"/>
  <pageSetup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6.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'day6'!B4+1</f>
        <v>43441</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$F$290:$F$343</formula1>
    </dataValidation>
  </dataValidations>
  <pageMargins left="0.7" right="0.45" top="0.75" bottom="0.75" header="0.3" footer="0.3"/>
  <pageSetup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'day7'!B4+1</f>
        <v>43442</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xWindow="255" yWindow="271"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$F$289:$F$342</formula1>
    </dataValidation>
  </dataValidations>
  <pageMargins left="0.7" right="0.45" top="0.75" bottom="0.75" header="0.3" footer="0.3"/>
  <pageSetup scale="8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0"/>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'day8'!B4+1</f>
        <v>43443</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v>0</v>
      </c>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INDEX(rate!$A$16:$D$96,MATCH(A108,rate!$A$96:$A$127,0),2)</f>
        <v>22751</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row r="419" spans="1:8" x14ac:dyDescent="0.2">
      <c r="A419"/>
      <c r="B419"/>
      <c r="C419"/>
      <c r="D419"/>
      <c r="E419"/>
      <c r="F419"/>
      <c r="G419"/>
    </row>
    <row r="420" spans="1:8" x14ac:dyDescent="0.2">
      <c r="E420"/>
      <c r="F420"/>
      <c r="G420"/>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$F$288:$F$341</formula1>
    </dataValidation>
  </dataValidations>
  <pageMargins left="0.7" right="0.45" top="0.75" bottom="0.75" header="0.3" footer="0.3"/>
  <pageSetup scale="8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1.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'day9'!B4+1</f>
        <v>43444</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5.36</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xWindow="259" yWindow="499"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$F$287:$F$340</formula1>
    </dataValidation>
  </dataValidations>
  <pageMargins left="0.7" right="0.45" top="0.75" bottom="0.75" header="0.3" footer="0.3"/>
  <pageSetup scale="8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 min="11" max="11" width="13.140625" customWidth="1"/>
    <col min="12" max="12" width="18.42578125" customWidth="1"/>
    <col min="13" max="13" width="14.140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'day10'!B4+1</f>
        <v>43445</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INDEX(rate!$A$96:$D$163,MATCH(A109,rate!$A$96:$A$127,0),3)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$F$286:$F$339</formula1>
    </dataValidation>
  </dataValidations>
  <pageMargins left="0.7" right="0.45" top="0.75" bottom="0.75" header="0.3" footer="0.3"/>
  <pageSetup scale="8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'day11'!B4+1</f>
        <v>43446</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$F$285:$F$338</formula1>
    </dataValidation>
  </dataValidations>
  <pageMargins left="0.7" right="0.45" top="0.75" bottom="0.75" header="0.3" footer="0.3"/>
  <pageSetup scale="8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'day12'!B4+1</f>
        <v>43447</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$F$284:$F$337</formula1>
    </dataValidation>
  </dataValidations>
  <pageMargins left="0.7" right="0.45" top="0.75" bottom="0.75" header="0.3" footer="0.3"/>
  <pageSetup scale="8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855468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'day13'!B4+1</f>
        <v>43448</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$F$283:$F$336</formula1>
    </dataValidation>
  </dataValidations>
  <pageMargins left="0.7" right="0.45" top="0.75" bottom="0.75" header="0.3" footer="0.3"/>
  <pageSetup scale="8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'day14'!B4+1</f>
        <v>43449</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$F$282:$F$335</formula1>
    </dataValidation>
  </dataValidations>
  <pageMargins left="0.7" right="0.45" top="0.75" bottom="0.75" header="0.3" footer="0.3"/>
  <pageSetup scale="80" orientation="portrait" horizontalDpi="4294967293"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'day15'!B4+1</f>
        <v>43450</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$F$281:$F$334</formula1>
    </dataValidation>
  </dataValidations>
  <pageMargins left="0.7" right="0.45" top="0.75" bottom="0.75" header="0.3" footer="0.3"/>
  <pageSetup scale="8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'day16'!B4+1</f>
        <v>43451</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INDEX(rate!$A$96:$D$163,MATCH(A107,rate!$A$96:$A$127,0),3)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$F$281:$F$334</formula1>
    </dataValidation>
  </dataValidations>
  <pageMargins left="0.7" right="0.45" top="0.75" bottom="0.75" header="0.3" footer="0.3"/>
  <pageSetup scale="8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'day17'!B4+1</f>
        <v>43452</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$F$280:$F$333</formula1>
    </dataValidation>
  </dataValidations>
  <pageMargins left="0.7" right="0.45" top="0.75" bottom="0.75" header="0.3" footer="0.3"/>
  <pageSetup scale="8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'day18'!B4+1</f>
        <v>43453</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5.36</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$F$279:$F$332</formula1>
    </dataValidation>
  </dataValidations>
  <pageMargins left="0.7" right="0.45" top="0.75" bottom="0.75" header="0.3" footer="0.3"/>
  <pageSetup scale="8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'day19'!B4+1</f>
        <v>43454</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328</v>
      </c>
      <c r="B105" s="178"/>
      <c r="C105" s="275" t="str">
        <f>INDEX(rate!$A$96:$D$127,MATCH(A105,rate!$A$96:$A$127,0),4)</f>
        <v>DAYS</v>
      </c>
      <c r="D105" s="87">
        <v>0</v>
      </c>
      <c r="E105" s="281"/>
      <c r="F105" s="275">
        <f>INDEX(rate!$A$96:$D$127,MATCH(A105,rate!$A$96:$A$127,0),3)</f>
        <v>7.9</v>
      </c>
      <c r="G105" s="88"/>
      <c r="H105" s="265">
        <f>D105*F105</f>
        <v>0</v>
      </c>
      <c r="I105" s="357"/>
    </row>
    <row r="106" spans="1:9" s="52" customFormat="1" ht="10.5" x14ac:dyDescent="0.15">
      <c r="A106" s="249" t="s">
        <v>327</v>
      </c>
      <c r="B106" s="179"/>
      <c r="C106" s="275" t="str">
        <f>INDEX(rate!$A$96:$D$127,MATCH(A106,rate!$A$96:$A$127,0),4)</f>
        <v>MILES</v>
      </c>
      <c r="D106" s="89"/>
      <c r="E106" s="282">
        <f>INDEX(rate!$A$96:$D$127,MATCH(A106,rate!$A$96:$A$127,0),2)</f>
        <v>0.29099999999999998</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$F$278:$F$331</formula1>
    </dataValidation>
  </dataValidations>
  <pageMargins left="0.7" right="0.45" top="0.75" bottom="0.75" header="0.3" footer="0.3"/>
  <pageSetup scale="8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1.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'day20'!B4+1</f>
        <v>43455</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$F$277:$F$330</formula1>
    </dataValidation>
  </dataValidations>
  <pageMargins left="0.7" right="0.45" top="0.75" bottom="0.75" header="0.3" footer="0.3"/>
  <pageSetup scale="8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'day21'!B4+1</f>
        <v>43456</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$F$276:$F$329</formula1>
    </dataValidation>
  </dataValidations>
  <pageMargins left="0.7" right="0.45" top="0.75" bottom="0.75" header="0.3" footer="0.3"/>
  <pageSetup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zoomScaleNormal="10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'day22'!B4+1</f>
        <v>43457</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$F$275:$F$328</formula1>
    </dataValidation>
  </dataValidations>
  <pageMargins left="0.7" right="0.45" top="0.75" bottom="0.75" header="0.3" footer="0.3"/>
  <pageSetup scale="8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855468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'day23'!B4+1</f>
        <v>43458</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$F$274:$F$327</formula1>
    </dataValidation>
  </dataValidations>
  <pageMargins left="0.7" right="0.45" top="0.75" bottom="0.75" header="0.3" footer="0.3"/>
  <pageSetup scale="8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'day24'!B4+1</f>
        <v>43459</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INDEX(rate!$A$96:$D$127,MATCH(A110,rate!$A$96:$A$169,0),2)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$F$273:$F$326</formula1>
    </dataValidation>
  </dataValidations>
  <pageMargins left="0.7" right="0.45" top="0.75" bottom="0.75" header="0.3" footer="0.3"/>
  <pageSetup scale="8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5703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'day25'!B4+1</f>
        <v>43460</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INDEX(rate!$A$96:$D$127,MATCH(A108,rate!$A$96:$A$169,0),2)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dataConsolidate/>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$F$272:$F$325</formula1>
    </dataValidation>
  </dataValidations>
  <pageMargins left="0.7" right="0.45" top="0.75" bottom="0.75" header="0.3" footer="0.3"/>
  <pageSetup scale="8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2.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'day26'!B4+1</f>
        <v>43461</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$F$271:$F$324</formula1>
    </dataValidation>
  </dataValidations>
  <pageMargins left="0.7" right="0.45" top="0.75" bottom="0.75" header="0.3" footer="0.3"/>
  <pageSetup scale="8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140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'day27'!B4+1</f>
        <v>43462</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$F$270:$F$323</formula1>
    </dataValidation>
  </dataValidations>
  <pageMargins left="0.7" right="0.45" top="0.75" bottom="0.75" header="0.3" footer="0.3"/>
  <pageSetup scale="8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'day28'!B4+1</f>
        <v>43463</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v>0</v>
      </c>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$F$269:$F$322</formula1>
    </dataValidation>
  </dataValidations>
  <pageMargins left="0.7" right="0.45" top="0.75" bottom="0.75" header="0.3" footer="0.3"/>
  <pageSetup scale="8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A105" sqref="A105:A110"/>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'day29'!B4+1</f>
        <v>43464</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7.56</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0.314</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xWindow="83" yWindow="500"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$F$268:$F$321</formula1>
    </dataValidation>
  </dataValidations>
  <pageMargins left="0.7" right="0.45" top="0.75" bottom="0.75" header="0.3" footer="0.3"/>
  <pageSetup scale="8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3: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'day30'!B4+1</f>
        <v>43465</v>
      </c>
      <c r="C4" s="175"/>
      <c r="D4" s="459" t="s">
        <v>53</v>
      </c>
      <c r="E4" s="459"/>
      <c r="F4" s="459"/>
      <c r="G4" s="457"/>
      <c r="H4" s="457"/>
      <c r="I4" s="458"/>
    </row>
    <row r="5" spans="1:16" s="52" customFormat="1" ht="10.5" x14ac:dyDescent="0.15">
      <c r="A5" s="206"/>
      <c r="B5" s="207" t="s">
        <v>367</v>
      </c>
      <c r="C5" s="207" t="s">
        <v>261</v>
      </c>
      <c r="D5" s="212"/>
      <c r="E5" s="207" t="s">
        <v>4</v>
      </c>
      <c r="F5" s="212"/>
      <c r="G5" s="207" t="s">
        <v>2</v>
      </c>
      <c r="H5" s="207" t="s">
        <v>5</v>
      </c>
      <c r="I5" s="208"/>
    </row>
    <row r="6" spans="1:16" s="52" customFormat="1" ht="11.25" thickBot="1" x14ac:dyDescent="0.2">
      <c r="A6" s="209" t="s">
        <v>55</v>
      </c>
      <c r="B6" s="210" t="s">
        <v>368</v>
      </c>
      <c r="C6" s="210"/>
      <c r="D6" s="210" t="s">
        <v>10</v>
      </c>
      <c r="E6" s="210" t="s">
        <v>1</v>
      </c>
      <c r="F6" s="210" t="s">
        <v>6</v>
      </c>
      <c r="G6" s="210" t="s">
        <v>7</v>
      </c>
      <c r="H6" s="210" t="s">
        <v>8</v>
      </c>
      <c r="I6" s="211" t="s">
        <v>9</v>
      </c>
      <c r="J6" s="113"/>
    </row>
    <row r="7" spans="1:16" s="52" customFormat="1" ht="11.25" thickBot="1" x14ac:dyDescent="0.2">
      <c r="A7" s="213" t="s">
        <v>188</v>
      </c>
      <c r="B7" s="402"/>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3"/>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3"/>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3"/>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3"/>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3"/>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3"/>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3"/>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3"/>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3"/>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3"/>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4"/>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3"/>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3"/>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3"/>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3"/>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3"/>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3"/>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3"/>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3"/>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3"/>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3"/>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3"/>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3"/>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3"/>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4"/>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3"/>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3"/>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3"/>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3"/>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3"/>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3"/>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4"/>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3"/>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4"/>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05"/>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367</v>
      </c>
      <c r="C46" s="207" t="s">
        <v>261</v>
      </c>
      <c r="D46" s="212"/>
      <c r="E46" s="207" t="s">
        <v>4</v>
      </c>
      <c r="F46" s="212"/>
      <c r="G46" s="207" t="s">
        <v>2</v>
      </c>
      <c r="H46" s="207" t="s">
        <v>5</v>
      </c>
      <c r="I46" s="208"/>
    </row>
    <row r="47" spans="1:10" s="52" customFormat="1" ht="11.25" thickBot="1" x14ac:dyDescent="0.2">
      <c r="A47" s="209" t="s">
        <v>55</v>
      </c>
      <c r="B47" s="210" t="s">
        <v>368</v>
      </c>
      <c r="C47" s="210"/>
      <c r="D47" s="210" t="s">
        <v>10</v>
      </c>
      <c r="E47" s="210" t="s">
        <v>1</v>
      </c>
      <c r="F47" s="210" t="s">
        <v>6</v>
      </c>
      <c r="G47" s="210" t="s">
        <v>7</v>
      </c>
      <c r="H47" s="210" t="s">
        <v>8</v>
      </c>
      <c r="I47" s="211" t="s">
        <v>9</v>
      </c>
      <c r="J47" s="113"/>
    </row>
    <row r="48" spans="1:10" s="52" customFormat="1" ht="11.25" thickBot="1" x14ac:dyDescent="0.2">
      <c r="A48" s="213" t="s">
        <v>188</v>
      </c>
      <c r="B48" s="402"/>
      <c r="C48" s="214" t="s">
        <v>370</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3"/>
      <c r="C49" s="201" t="s">
        <v>370</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3"/>
      <c r="C50" s="201" t="s">
        <v>370</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3"/>
      <c r="C51" s="201" t="s">
        <v>370</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3"/>
      <c r="C52" s="201" t="s">
        <v>370</v>
      </c>
      <c r="D52" s="109" t="s">
        <v>189</v>
      </c>
      <c r="E52" s="204" t="s">
        <v>40</v>
      </c>
      <c r="F52" s="110" t="s">
        <v>190</v>
      </c>
      <c r="G52" s="205">
        <v>0</v>
      </c>
      <c r="H52" s="133">
        <f>INDEX(rate!$F$4:$G$57,MATCH(E52,rate!$F$4:$F$57,0),2)</f>
        <v>78</v>
      </c>
      <c r="I52" s="196">
        <f t="shared" si="1"/>
        <v>0</v>
      </c>
    </row>
    <row r="53" spans="1:9" s="413" customFormat="1" ht="11.25" thickBot="1" x14ac:dyDescent="0.2">
      <c r="A53" s="406"/>
      <c r="B53" s="407"/>
      <c r="C53" s="407"/>
      <c r="D53" s="408"/>
      <c r="E53" s="409"/>
      <c r="F53" s="409"/>
      <c r="G53" s="410"/>
      <c r="H53" s="411"/>
      <c r="I53" s="412"/>
    </row>
    <row r="54" spans="1:9" s="52" customFormat="1" ht="11.25" thickBot="1" x14ac:dyDescent="0.2">
      <c r="A54" s="358"/>
      <c r="B54" s="90"/>
      <c r="C54" s="115" t="s">
        <v>369</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5.36</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7.56</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0.314</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7.56</v>
      </c>
      <c r="G109" s="88"/>
      <c r="H109" s="265">
        <f>D109*F109</f>
        <v>0</v>
      </c>
      <c r="I109" s="357"/>
    </row>
    <row r="110" spans="1:9" s="52" customFormat="1" ht="11.25" thickBot="1" x14ac:dyDescent="0.2">
      <c r="A110" s="254" t="s">
        <v>335</v>
      </c>
      <c r="B110" s="180"/>
      <c r="C110" s="275" t="str">
        <f>INDEX(rate!$A$96:$D$127,MATCH(A110,rate!$A$96:$A$127,0),4)</f>
        <v>MILES</v>
      </c>
      <c r="D110" s="134"/>
      <c r="E110" s="392">
        <f>INDEX(rate!$A$96:$D$165,MATCH(A110,rate!$A$96:$A$127,0),2)</f>
        <v>0.314</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43804.373440162039</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7867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366</v>
      </c>
      <c r="G349" s="401">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365</v>
      </c>
      <c r="B352" s="53">
        <v>259</v>
      </c>
      <c r="C352" s="8"/>
      <c r="D352" s="235" t="s">
        <v>30</v>
      </c>
      <c r="H352"/>
    </row>
    <row r="353" spans="1:8" x14ac:dyDescent="0.2">
      <c r="A353" s="86" t="s">
        <v>363</v>
      </c>
      <c r="B353" s="53">
        <v>9</v>
      </c>
      <c r="C353" s="8"/>
      <c r="D353" s="235" t="s">
        <v>30</v>
      </c>
      <c r="H353"/>
    </row>
    <row r="354" spans="1:8" x14ac:dyDescent="0.2">
      <c r="A354" s="86" t="s">
        <v>364</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0.161</v>
      </c>
      <c r="C387" s="371"/>
      <c r="D387" s="372" t="s">
        <v>32</v>
      </c>
      <c r="E387"/>
      <c r="H387"/>
    </row>
    <row r="388" spans="1:10" x14ac:dyDescent="0.2">
      <c r="A388" s="373" t="s">
        <v>303</v>
      </c>
      <c r="B388" s="374"/>
      <c r="C388" s="375">
        <v>9.33</v>
      </c>
      <c r="D388" s="376" t="s">
        <v>50</v>
      </c>
      <c r="E388"/>
      <c r="F388"/>
      <c r="G388"/>
      <c r="H388"/>
    </row>
    <row r="389" spans="1:10" x14ac:dyDescent="0.2">
      <c r="A389" s="369" t="s">
        <v>304</v>
      </c>
      <c r="B389" s="370">
        <v>0.127</v>
      </c>
      <c r="C389" s="377"/>
      <c r="D389" s="372" t="s">
        <v>32</v>
      </c>
      <c r="E389"/>
      <c r="F389"/>
      <c r="G389"/>
      <c r="H389"/>
    </row>
    <row r="390" spans="1:10" x14ac:dyDescent="0.2">
      <c r="A390" s="373" t="s">
        <v>305</v>
      </c>
      <c r="B390" s="378"/>
      <c r="C390" s="375">
        <v>7.83</v>
      </c>
      <c r="D390" s="376" t="s">
        <v>50</v>
      </c>
      <c r="E390"/>
      <c r="F390"/>
      <c r="G390"/>
      <c r="H390"/>
    </row>
    <row r="391" spans="1:10" x14ac:dyDescent="0.2">
      <c r="A391" s="369" t="s">
        <v>306</v>
      </c>
      <c r="B391" s="370">
        <v>0.11799999999999999</v>
      </c>
      <c r="C391" s="377"/>
      <c r="D391" s="372" t="s">
        <v>32</v>
      </c>
      <c r="E391"/>
      <c r="F391"/>
      <c r="G391"/>
      <c r="H391"/>
    </row>
    <row r="392" spans="1:10" x14ac:dyDescent="0.2">
      <c r="A392" s="373" t="s">
        <v>307</v>
      </c>
      <c r="B392" s="378"/>
      <c r="C392" s="375">
        <v>6.83</v>
      </c>
      <c r="D392" s="376" t="s">
        <v>50</v>
      </c>
      <c r="E392"/>
      <c r="F392"/>
      <c r="G392"/>
      <c r="H392"/>
    </row>
    <row r="393" spans="1:10" x14ac:dyDescent="0.2">
      <c r="A393" s="369" t="s">
        <v>309</v>
      </c>
      <c r="B393" s="370">
        <v>0.28100000000000003</v>
      </c>
      <c r="C393" s="377"/>
      <c r="D393" s="372" t="s">
        <v>32</v>
      </c>
      <c r="E393"/>
      <c r="F393"/>
      <c r="G393"/>
      <c r="H393"/>
    </row>
    <row r="394" spans="1:10" x14ac:dyDescent="0.2">
      <c r="A394" s="373" t="s">
        <v>310</v>
      </c>
      <c r="B394" s="378"/>
      <c r="C394" s="375">
        <v>8.8000000000000007</v>
      </c>
      <c r="D394" s="376" t="s">
        <v>50</v>
      </c>
      <c r="E394"/>
      <c r="F394"/>
      <c r="G394"/>
      <c r="H394"/>
    </row>
    <row r="395" spans="1:10" x14ac:dyDescent="0.2">
      <c r="A395" s="369" t="s">
        <v>313</v>
      </c>
      <c r="B395" s="370">
        <v>0.20699999999999999</v>
      </c>
      <c r="C395" s="379"/>
      <c r="D395" s="372" t="s">
        <v>32</v>
      </c>
      <c r="E395"/>
      <c r="F395"/>
      <c r="G395"/>
      <c r="H395"/>
    </row>
    <row r="396" spans="1:10" x14ac:dyDescent="0.2">
      <c r="A396" s="373" t="s">
        <v>314</v>
      </c>
      <c r="B396" s="378"/>
      <c r="C396" s="380">
        <v>10.46</v>
      </c>
      <c r="D396" s="376" t="s">
        <v>50</v>
      </c>
      <c r="E396"/>
      <c r="F396"/>
      <c r="G396"/>
      <c r="H396"/>
    </row>
    <row r="397" spans="1:10" x14ac:dyDescent="0.2">
      <c r="A397" s="369" t="s">
        <v>315</v>
      </c>
      <c r="B397" s="370">
        <v>0.20200000000000001</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0.153</v>
      </c>
      <c r="C399" s="381"/>
      <c r="D399" s="372" t="s">
        <v>32</v>
      </c>
      <c r="E399"/>
      <c r="F399"/>
      <c r="G399"/>
      <c r="H399"/>
      <c r="J399" s="384"/>
    </row>
    <row r="400" spans="1:10" x14ac:dyDescent="0.2">
      <c r="A400" s="373" t="s">
        <v>318</v>
      </c>
      <c r="B400" s="383"/>
      <c r="C400" s="380">
        <v>7.76</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8.93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6.7</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8.6</v>
      </c>
      <c r="D406" s="376" t="s">
        <v>50</v>
      </c>
      <c r="E406"/>
      <c r="F406"/>
      <c r="G406"/>
      <c r="H406"/>
    </row>
    <row r="407" spans="1:10" x14ac:dyDescent="0.2">
      <c r="A407" s="369" t="s">
        <v>325</v>
      </c>
      <c r="B407" s="370">
        <v>0.25900000000000001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0.29099999999999998</v>
      </c>
      <c r="C409" s="390"/>
      <c r="D409" s="372" t="s">
        <v>32</v>
      </c>
      <c r="E409"/>
      <c r="F409"/>
      <c r="G409"/>
      <c r="H409"/>
    </row>
    <row r="410" spans="1:10" x14ac:dyDescent="0.2">
      <c r="A410" s="385" t="s">
        <v>328</v>
      </c>
      <c r="B410" s="386"/>
      <c r="C410" s="387">
        <v>7.9</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5.36</v>
      </c>
      <c r="D412" s="376" t="s">
        <v>50</v>
      </c>
      <c r="E412"/>
      <c r="F412"/>
      <c r="G412"/>
      <c r="H412"/>
    </row>
    <row r="413" spans="1:10" x14ac:dyDescent="0.2">
      <c r="A413" s="388" t="s">
        <v>331</v>
      </c>
      <c r="B413" s="389">
        <v>0.24299999999999999</v>
      </c>
      <c r="C413" s="390"/>
      <c r="D413" s="372" t="s">
        <v>32</v>
      </c>
      <c r="E413"/>
      <c r="F413"/>
      <c r="G413"/>
      <c r="H413"/>
    </row>
    <row r="414" spans="1:10" x14ac:dyDescent="0.2">
      <c r="A414" s="385" t="s">
        <v>332</v>
      </c>
      <c r="B414" s="386"/>
      <c r="C414" s="387">
        <v>5.56</v>
      </c>
      <c r="D414" s="391" t="s">
        <v>50</v>
      </c>
      <c r="H414"/>
    </row>
    <row r="415" spans="1:10" x14ac:dyDescent="0.2">
      <c r="A415" s="388" t="s">
        <v>333</v>
      </c>
      <c r="B415" s="389">
        <v>0.33600000000000002</v>
      </c>
      <c r="C415" s="390"/>
      <c r="D415" s="372" t="s">
        <v>32</v>
      </c>
      <c r="H415"/>
    </row>
    <row r="416" spans="1:10" x14ac:dyDescent="0.2">
      <c r="A416" s="385" t="s">
        <v>334</v>
      </c>
      <c r="B416" s="386"/>
      <c r="C416" s="387">
        <v>7.33</v>
      </c>
      <c r="D416" s="376" t="s">
        <v>50</v>
      </c>
      <c r="H416"/>
    </row>
    <row r="417" spans="1:8" x14ac:dyDescent="0.2">
      <c r="A417" s="388" t="s">
        <v>335</v>
      </c>
      <c r="B417" s="389">
        <v>0.314</v>
      </c>
      <c r="C417" s="390"/>
      <c r="D417" s="372" t="s">
        <v>32</v>
      </c>
      <c r="H417"/>
    </row>
    <row r="418" spans="1:8" x14ac:dyDescent="0.2">
      <c r="A418" s="385" t="s">
        <v>336</v>
      </c>
      <c r="B418" s="386"/>
      <c r="C418" s="387">
        <v>7.56</v>
      </c>
      <c r="D418" s="391" t="s">
        <v>50</v>
      </c>
    </row>
  </sheetData>
  <mergeCells count="2">
    <mergeCell ref="G4:I4"/>
    <mergeCell ref="D4:F4"/>
  </mergeCells>
  <phoneticPr fontId="0" type="noConversion"/>
  <dataValidations xWindow="147" yWindow="636"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$F$267:$F$320</formula1>
    </dataValidation>
  </dataValidations>
  <pageMargins left="0.7" right="0.45" top="0.75" bottom="0.75" header="0.3" footer="0.3"/>
  <pageSetup scale="80"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workbookViewId="0">
      <selection activeCell="C128" sqref="C128"/>
    </sheetView>
  </sheetViews>
  <sheetFormatPr defaultRowHeight="12.75" x14ac:dyDescent="0.2"/>
  <cols>
    <col min="1" max="1" width="47.140625" customWidth="1"/>
    <col min="2" max="2" width="9.5703125" bestFit="1" customWidth="1"/>
    <col min="6" max="6" width="21.140625" customWidth="1"/>
  </cols>
  <sheetData>
    <row r="1" spans="1:7" x14ac:dyDescent="0.2">
      <c r="A1" s="52" t="s">
        <v>28</v>
      </c>
      <c r="B1" s="231"/>
      <c r="C1" s="54"/>
      <c r="D1" s="54"/>
      <c r="E1" s="51"/>
      <c r="F1" s="52" t="s">
        <v>28</v>
      </c>
      <c r="G1" s="232" t="s">
        <v>29</v>
      </c>
    </row>
    <row r="2" spans="1:7" x14ac:dyDescent="0.2">
      <c r="B2" s="11"/>
      <c r="C2" s="8"/>
      <c r="D2" s="8"/>
      <c r="E2" s="1"/>
      <c r="G2" s="10"/>
    </row>
    <row r="3" spans="1:7" x14ac:dyDescent="0.2">
      <c r="A3" s="84" t="s">
        <v>144</v>
      </c>
      <c r="B3" s="50"/>
      <c r="C3" s="51"/>
      <c r="D3" s="233"/>
      <c r="E3" s="1"/>
      <c r="F3" s="85" t="s">
        <v>145</v>
      </c>
      <c r="G3" s="10"/>
    </row>
    <row r="4" spans="1:7" x14ac:dyDescent="0.2">
      <c r="A4" s="52" t="s">
        <v>337</v>
      </c>
      <c r="B4" s="53">
        <v>5372</v>
      </c>
      <c r="C4" s="1"/>
      <c r="D4" s="54" t="s">
        <v>30</v>
      </c>
      <c r="E4" s="1"/>
      <c r="F4" s="52" t="s">
        <v>202</v>
      </c>
      <c r="G4" s="53">
        <v>74</v>
      </c>
    </row>
    <row r="5" spans="1:7" x14ac:dyDescent="0.2">
      <c r="A5" s="52" t="s">
        <v>338</v>
      </c>
      <c r="B5" s="53">
        <v>3038</v>
      </c>
      <c r="C5" s="1"/>
      <c r="D5" s="54" t="s">
        <v>30</v>
      </c>
      <c r="E5" s="1"/>
      <c r="F5" s="52" t="s">
        <v>197</v>
      </c>
      <c r="G5" s="53">
        <v>97</v>
      </c>
    </row>
    <row r="6" spans="1:7" x14ac:dyDescent="0.2">
      <c r="A6" s="52" t="s">
        <v>339</v>
      </c>
      <c r="B6" s="53">
        <v>12643</v>
      </c>
      <c r="C6" s="1"/>
      <c r="D6" s="54" t="s">
        <v>30</v>
      </c>
      <c r="E6" s="1"/>
      <c r="F6" s="52" t="s">
        <v>198</v>
      </c>
      <c r="G6" s="53">
        <v>116</v>
      </c>
    </row>
    <row r="7" spans="1:7" x14ac:dyDescent="0.2">
      <c r="A7" s="52" t="s">
        <v>340</v>
      </c>
      <c r="B7" s="53">
        <v>3662</v>
      </c>
      <c r="C7" s="1"/>
      <c r="D7" s="54" t="s">
        <v>30</v>
      </c>
      <c r="E7" s="1"/>
      <c r="F7" s="52" t="s">
        <v>199</v>
      </c>
      <c r="G7" s="53">
        <v>137</v>
      </c>
    </row>
    <row r="8" spans="1:7" x14ac:dyDescent="0.2">
      <c r="A8" s="52" t="s">
        <v>341</v>
      </c>
      <c r="B8" s="53">
        <v>7367</v>
      </c>
      <c r="C8" s="1"/>
      <c r="D8" s="54" t="s">
        <v>30</v>
      </c>
      <c r="E8" s="1"/>
      <c r="F8" s="52" t="s">
        <v>200</v>
      </c>
      <c r="G8" s="53">
        <v>155</v>
      </c>
    </row>
    <row r="9" spans="1:7" x14ac:dyDescent="0.2">
      <c r="A9" s="52" t="s">
        <v>342</v>
      </c>
      <c r="B9" s="53">
        <v>4848</v>
      </c>
      <c r="C9" s="1"/>
      <c r="D9" s="54" t="s">
        <v>30</v>
      </c>
      <c r="E9" s="1"/>
      <c r="F9" s="52" t="s">
        <v>201</v>
      </c>
      <c r="G9" s="53">
        <v>174</v>
      </c>
    </row>
    <row r="10" spans="1:7" x14ac:dyDescent="0.2">
      <c r="A10" s="52" t="s">
        <v>343</v>
      </c>
      <c r="B10" s="53">
        <v>6742</v>
      </c>
      <c r="C10" s="1"/>
      <c r="D10" s="54" t="s">
        <v>30</v>
      </c>
      <c r="E10" s="1"/>
      <c r="F10" s="52" t="s">
        <v>191</v>
      </c>
      <c r="G10" s="53">
        <v>196</v>
      </c>
    </row>
    <row r="11" spans="1:7" x14ac:dyDescent="0.2">
      <c r="A11" s="52" t="s">
        <v>344</v>
      </c>
      <c r="B11" s="53">
        <v>2663</v>
      </c>
      <c r="C11" s="1"/>
      <c r="D11" s="54" t="s">
        <v>30</v>
      </c>
      <c r="E11" s="1"/>
      <c r="F11" s="52" t="s">
        <v>192</v>
      </c>
      <c r="G11" s="53">
        <v>204</v>
      </c>
    </row>
    <row r="12" spans="1:7" x14ac:dyDescent="0.2">
      <c r="A12" s="52" t="s">
        <v>345</v>
      </c>
      <c r="B12" s="53">
        <v>1252</v>
      </c>
      <c r="C12" s="1"/>
      <c r="D12" s="54" t="s">
        <v>30</v>
      </c>
      <c r="E12" s="1"/>
      <c r="F12" s="52" t="s">
        <v>193</v>
      </c>
      <c r="G12" s="53">
        <v>220</v>
      </c>
    </row>
    <row r="13" spans="1:7" x14ac:dyDescent="0.2">
      <c r="A13" s="52" t="s">
        <v>346</v>
      </c>
      <c r="B13" s="53">
        <v>7946</v>
      </c>
      <c r="C13" s="1"/>
      <c r="D13" s="54" t="s">
        <v>30</v>
      </c>
      <c r="E13" s="1"/>
      <c r="F13" s="52" t="s">
        <v>194</v>
      </c>
      <c r="G13" s="53">
        <v>231</v>
      </c>
    </row>
    <row r="14" spans="1:7" x14ac:dyDescent="0.2">
      <c r="A14" s="52" t="s">
        <v>347</v>
      </c>
      <c r="B14" s="53">
        <v>8626</v>
      </c>
      <c r="C14" s="1"/>
      <c r="D14" s="54" t="s">
        <v>30</v>
      </c>
      <c r="E14" s="1"/>
      <c r="F14" s="52" t="s">
        <v>69</v>
      </c>
      <c r="G14" s="53">
        <v>34</v>
      </c>
    </row>
    <row r="15" spans="1:7" x14ac:dyDescent="0.2">
      <c r="A15" s="52" t="s">
        <v>348</v>
      </c>
      <c r="B15" s="53">
        <v>4076</v>
      </c>
      <c r="C15" s="1"/>
      <c r="D15" s="54" t="s">
        <v>30</v>
      </c>
      <c r="E15" s="1"/>
      <c r="F15" s="52" t="s">
        <v>70</v>
      </c>
      <c r="G15" s="53">
        <v>126</v>
      </c>
    </row>
    <row r="16" spans="1:7" x14ac:dyDescent="0.2">
      <c r="A16" s="52" t="s">
        <v>349</v>
      </c>
      <c r="B16" s="53">
        <v>7494</v>
      </c>
      <c r="C16" s="1"/>
      <c r="D16" s="54" t="s">
        <v>30</v>
      </c>
      <c r="E16" s="1"/>
      <c r="F16" s="52" t="s">
        <v>71</v>
      </c>
      <c r="G16" s="53">
        <v>116</v>
      </c>
    </row>
    <row r="17" spans="1:7" x14ac:dyDescent="0.2">
      <c r="A17" s="52" t="s">
        <v>350</v>
      </c>
      <c r="B17" s="53">
        <v>8614</v>
      </c>
      <c r="C17" s="1"/>
      <c r="D17" s="54" t="s">
        <v>30</v>
      </c>
      <c r="E17" s="1"/>
      <c r="F17" s="52" t="s">
        <v>72</v>
      </c>
      <c r="G17" s="53">
        <v>110</v>
      </c>
    </row>
    <row r="18" spans="1:7" x14ac:dyDescent="0.2">
      <c r="A18" s="52" t="s">
        <v>351</v>
      </c>
      <c r="B18" s="53">
        <v>2777</v>
      </c>
      <c r="C18" s="1"/>
      <c r="D18" s="54" t="s">
        <v>30</v>
      </c>
      <c r="E18" s="1"/>
      <c r="F18" s="52" t="s">
        <v>31</v>
      </c>
      <c r="G18" s="53">
        <v>33</v>
      </c>
    </row>
    <row r="19" spans="1:7" x14ac:dyDescent="0.2">
      <c r="A19" s="52" t="s">
        <v>352</v>
      </c>
      <c r="B19" s="53">
        <v>1883</v>
      </c>
      <c r="C19" s="1"/>
      <c r="D19" s="54" t="s">
        <v>30</v>
      </c>
      <c r="E19" s="1"/>
      <c r="F19" s="52" t="s">
        <v>11</v>
      </c>
      <c r="G19" s="53">
        <v>47</v>
      </c>
    </row>
    <row r="20" spans="1:7" x14ac:dyDescent="0.2">
      <c r="A20" s="52" t="s">
        <v>353</v>
      </c>
      <c r="B20" s="53">
        <v>899</v>
      </c>
      <c r="C20" s="1"/>
      <c r="D20" s="54" t="s">
        <v>30</v>
      </c>
      <c r="E20" s="1"/>
      <c r="F20" s="52" t="s">
        <v>33</v>
      </c>
      <c r="G20" s="53">
        <v>51</v>
      </c>
    </row>
    <row r="21" spans="1:7" x14ac:dyDescent="0.2">
      <c r="A21" s="52" t="s">
        <v>291</v>
      </c>
      <c r="B21" s="53">
        <v>27924</v>
      </c>
      <c r="C21" s="1"/>
      <c r="D21" s="54" t="s">
        <v>30</v>
      </c>
      <c r="E21" s="1"/>
      <c r="F21" s="52" t="s">
        <v>12</v>
      </c>
      <c r="G21" s="53">
        <v>64</v>
      </c>
    </row>
    <row r="22" spans="1:7" x14ac:dyDescent="0.2">
      <c r="A22" s="52" t="s">
        <v>292</v>
      </c>
      <c r="B22" s="53">
        <v>45354</v>
      </c>
      <c r="C22" s="1"/>
      <c r="D22" s="54" t="s">
        <v>30</v>
      </c>
      <c r="E22" s="1"/>
      <c r="F22" s="52" t="s">
        <v>34</v>
      </c>
      <c r="G22" s="53">
        <v>75</v>
      </c>
    </row>
    <row r="23" spans="1:7" x14ac:dyDescent="0.2">
      <c r="A23" s="52" t="s">
        <v>293</v>
      </c>
      <c r="B23" s="53">
        <v>33412</v>
      </c>
      <c r="C23" s="1"/>
      <c r="D23" s="54" t="s">
        <v>30</v>
      </c>
      <c r="E23" s="1"/>
      <c r="F23" s="52" t="s">
        <v>14</v>
      </c>
      <c r="G23" s="53">
        <v>86</v>
      </c>
    </row>
    <row r="24" spans="1:7" x14ac:dyDescent="0.2">
      <c r="A24" s="52" t="s">
        <v>171</v>
      </c>
      <c r="B24" s="55">
        <v>11203</v>
      </c>
      <c r="C24" s="1"/>
      <c r="D24" s="54" t="s">
        <v>30</v>
      </c>
      <c r="E24" s="1"/>
      <c r="F24" s="52" t="s">
        <v>35</v>
      </c>
      <c r="G24" s="53">
        <v>97</v>
      </c>
    </row>
    <row r="25" spans="1:7" x14ac:dyDescent="0.2">
      <c r="A25" s="52" t="s">
        <v>172</v>
      </c>
      <c r="B25" s="53">
        <v>23711</v>
      </c>
      <c r="C25" s="1"/>
      <c r="D25" s="54" t="s">
        <v>30</v>
      </c>
      <c r="E25" s="1"/>
      <c r="F25" s="52" t="s">
        <v>36</v>
      </c>
      <c r="G25" s="53">
        <v>107</v>
      </c>
    </row>
    <row r="26" spans="1:7" x14ac:dyDescent="0.2">
      <c r="A26" s="52" t="s">
        <v>173</v>
      </c>
      <c r="B26" s="53">
        <v>10018</v>
      </c>
      <c r="C26" s="1"/>
      <c r="D26" s="54" t="s">
        <v>30</v>
      </c>
      <c r="E26" s="1"/>
      <c r="F26" s="52" t="s">
        <v>37</v>
      </c>
      <c r="G26" s="53">
        <v>122</v>
      </c>
    </row>
    <row r="27" spans="1:7" x14ac:dyDescent="0.2">
      <c r="A27" s="52" t="s">
        <v>298</v>
      </c>
      <c r="B27" s="53">
        <v>17329</v>
      </c>
      <c r="C27" s="1"/>
      <c r="D27" s="54" t="s">
        <v>30</v>
      </c>
      <c r="E27" s="1"/>
      <c r="F27" s="52" t="s">
        <v>73</v>
      </c>
      <c r="G27" s="53">
        <v>150</v>
      </c>
    </row>
    <row r="28" spans="1:7" x14ac:dyDescent="0.2">
      <c r="A28" s="52" t="s">
        <v>174</v>
      </c>
      <c r="B28" s="53">
        <v>10094</v>
      </c>
      <c r="C28" s="1"/>
      <c r="D28" s="54" t="s">
        <v>30</v>
      </c>
      <c r="E28" s="1"/>
      <c r="F28" s="52" t="s">
        <v>43</v>
      </c>
      <c r="G28" s="53">
        <v>27</v>
      </c>
    </row>
    <row r="29" spans="1:7" x14ac:dyDescent="0.2">
      <c r="A29" s="52" t="s">
        <v>175</v>
      </c>
      <c r="B29" s="53">
        <v>8263</v>
      </c>
      <c r="C29" s="1"/>
      <c r="D29" s="54" t="s">
        <v>30</v>
      </c>
      <c r="E29" s="1"/>
      <c r="F29" s="52" t="s">
        <v>44</v>
      </c>
      <c r="G29" s="53">
        <v>365</v>
      </c>
    </row>
    <row r="30" spans="1:7" x14ac:dyDescent="0.2">
      <c r="A30" s="52" t="s">
        <v>176</v>
      </c>
      <c r="B30" s="53">
        <v>7519</v>
      </c>
      <c r="C30" s="1"/>
      <c r="D30" s="54" t="s">
        <v>30</v>
      </c>
      <c r="E30" s="1"/>
      <c r="F30" s="52" t="s">
        <v>45</v>
      </c>
      <c r="G30" s="53">
        <v>41</v>
      </c>
    </row>
    <row r="31" spans="1:7" x14ac:dyDescent="0.2">
      <c r="A31" s="52" t="s">
        <v>177</v>
      </c>
      <c r="B31" s="53">
        <v>7878</v>
      </c>
      <c r="C31" s="1"/>
      <c r="D31" s="54" t="s">
        <v>30</v>
      </c>
      <c r="E31" s="1"/>
      <c r="F31" s="52" t="s">
        <v>46</v>
      </c>
      <c r="G31" s="53">
        <v>44</v>
      </c>
    </row>
    <row r="32" spans="1:7" x14ac:dyDescent="0.2">
      <c r="A32" s="52" t="s">
        <v>294</v>
      </c>
      <c r="B32" s="53">
        <v>20423</v>
      </c>
      <c r="C32" s="1"/>
      <c r="D32" s="54" t="s">
        <v>30</v>
      </c>
      <c r="E32" s="1"/>
      <c r="F32" s="52" t="s">
        <v>47</v>
      </c>
      <c r="G32" s="53">
        <v>48</v>
      </c>
    </row>
    <row r="33" spans="1:7" x14ac:dyDescent="0.2">
      <c r="A33" s="52" t="s">
        <v>178</v>
      </c>
      <c r="B33" s="53">
        <v>11748</v>
      </c>
      <c r="C33" s="1"/>
      <c r="D33" s="54" t="s">
        <v>30</v>
      </c>
      <c r="E33" s="1"/>
      <c r="F33" s="52" t="s">
        <v>48</v>
      </c>
      <c r="G33" s="53">
        <v>49</v>
      </c>
    </row>
    <row r="34" spans="1:7" x14ac:dyDescent="0.2">
      <c r="A34" s="52" t="s">
        <v>179</v>
      </c>
      <c r="B34" s="53">
        <v>4867</v>
      </c>
      <c r="C34" s="1"/>
      <c r="D34" s="54" t="s">
        <v>30</v>
      </c>
      <c r="E34" s="1"/>
      <c r="F34" s="52" t="s">
        <v>49</v>
      </c>
      <c r="G34" s="53">
        <v>52</v>
      </c>
    </row>
    <row r="35" spans="1:7" x14ac:dyDescent="0.2">
      <c r="A35" s="52" t="s">
        <v>180</v>
      </c>
      <c r="B35" s="53">
        <v>13024</v>
      </c>
      <c r="C35" s="1"/>
      <c r="D35" s="54" t="s">
        <v>30</v>
      </c>
      <c r="E35" s="1"/>
      <c r="F35" s="52" t="s">
        <v>38</v>
      </c>
      <c r="G35" s="53">
        <v>67</v>
      </c>
    </row>
    <row r="36" spans="1:7" x14ac:dyDescent="0.2">
      <c r="A36" s="52" t="s">
        <v>181</v>
      </c>
      <c r="B36" s="53">
        <v>9396</v>
      </c>
      <c r="C36" s="1"/>
      <c r="D36" s="54" t="s">
        <v>30</v>
      </c>
      <c r="E36" s="1"/>
      <c r="F36" s="52" t="s">
        <v>39</v>
      </c>
      <c r="G36" s="53">
        <v>67</v>
      </c>
    </row>
    <row r="37" spans="1:7" x14ac:dyDescent="0.2">
      <c r="A37" s="52" t="s">
        <v>182</v>
      </c>
      <c r="B37" s="53">
        <v>4546</v>
      </c>
      <c r="C37" s="1"/>
      <c r="D37" s="54" t="s">
        <v>30</v>
      </c>
      <c r="E37" s="1"/>
      <c r="F37" s="52" t="s">
        <v>40</v>
      </c>
      <c r="G37" s="53">
        <v>78</v>
      </c>
    </row>
    <row r="38" spans="1:7" x14ac:dyDescent="0.2">
      <c r="A38" s="52" t="s">
        <v>183</v>
      </c>
      <c r="B38" s="53">
        <v>6099</v>
      </c>
      <c r="C38" s="1"/>
      <c r="D38" s="54" t="s">
        <v>30</v>
      </c>
      <c r="E38" s="1"/>
      <c r="F38" s="52" t="s">
        <v>13</v>
      </c>
      <c r="G38" s="53">
        <v>94</v>
      </c>
    </row>
    <row r="39" spans="1:7" x14ac:dyDescent="0.2">
      <c r="A39" s="52" t="s">
        <v>184</v>
      </c>
      <c r="B39" s="53">
        <v>6258</v>
      </c>
      <c r="C39" s="1"/>
      <c r="D39" s="54" t="s">
        <v>30</v>
      </c>
      <c r="E39" s="1"/>
      <c r="F39" s="52" t="s">
        <v>41</v>
      </c>
      <c r="G39" s="53">
        <v>110</v>
      </c>
    </row>
    <row r="40" spans="1:7" x14ac:dyDescent="0.2">
      <c r="A40" s="52" t="s">
        <v>185</v>
      </c>
      <c r="B40" s="53">
        <v>8556</v>
      </c>
      <c r="C40" s="1"/>
      <c r="D40" s="54" t="s">
        <v>30</v>
      </c>
      <c r="E40" s="1"/>
      <c r="F40" s="52" t="s">
        <v>42</v>
      </c>
      <c r="G40" s="53">
        <v>128</v>
      </c>
    </row>
    <row r="41" spans="1:7" x14ac:dyDescent="0.2">
      <c r="A41" s="52" t="s">
        <v>186</v>
      </c>
      <c r="B41" s="53">
        <v>10960</v>
      </c>
      <c r="C41" s="1"/>
      <c r="D41" s="54" t="s">
        <v>30</v>
      </c>
      <c r="E41" s="1"/>
      <c r="F41" s="52" t="s">
        <v>195</v>
      </c>
      <c r="G41" s="53">
        <v>154</v>
      </c>
    </row>
    <row r="42" spans="1:7" x14ac:dyDescent="0.2">
      <c r="A42" s="52" t="s">
        <v>187</v>
      </c>
      <c r="B42" s="53">
        <v>8662</v>
      </c>
      <c r="C42" s="1"/>
      <c r="D42" s="54" t="s">
        <v>30</v>
      </c>
      <c r="E42" s="1"/>
      <c r="F42" s="52" t="s">
        <v>286</v>
      </c>
      <c r="G42" s="53">
        <v>142</v>
      </c>
    </row>
    <row r="43" spans="1:7" x14ac:dyDescent="0.2">
      <c r="A43" s="52"/>
      <c r="B43" s="53"/>
      <c r="C43" s="1"/>
      <c r="D43" s="54"/>
      <c r="E43" s="1"/>
      <c r="F43" s="52" t="s">
        <v>287</v>
      </c>
      <c r="G43" s="53">
        <v>106</v>
      </c>
    </row>
    <row r="44" spans="1:7" x14ac:dyDescent="0.2">
      <c r="A44" s="85" t="s">
        <v>146</v>
      </c>
      <c r="B44" s="53"/>
      <c r="C44" s="1"/>
      <c r="D44" s="54"/>
      <c r="E44" s="1"/>
      <c r="F44" s="52" t="s">
        <v>74</v>
      </c>
      <c r="G44" s="56">
        <v>34</v>
      </c>
    </row>
    <row r="45" spans="1:7" x14ac:dyDescent="0.2">
      <c r="A45" s="86" t="s">
        <v>295</v>
      </c>
      <c r="B45" s="53">
        <v>12270</v>
      </c>
      <c r="C45" s="1"/>
      <c r="D45" s="54" t="s">
        <v>30</v>
      </c>
      <c r="E45" s="1"/>
      <c r="F45" s="51" t="s">
        <v>75</v>
      </c>
      <c r="G45" s="57">
        <v>36</v>
      </c>
    </row>
    <row r="46" spans="1:7" x14ac:dyDescent="0.2">
      <c r="A46" s="52" t="s">
        <v>288</v>
      </c>
      <c r="B46" s="58">
        <v>22751</v>
      </c>
      <c r="C46" s="8"/>
      <c r="D46" s="54" t="s">
        <v>30</v>
      </c>
      <c r="E46" s="1"/>
      <c r="F46" s="51" t="s">
        <v>76</v>
      </c>
      <c r="G46" s="57">
        <v>39</v>
      </c>
    </row>
    <row r="47" spans="1:7" x14ac:dyDescent="0.2">
      <c r="A47" s="52" t="s">
        <v>154</v>
      </c>
      <c r="B47" s="53">
        <v>16879</v>
      </c>
      <c r="C47" s="8"/>
      <c r="D47" s="235" t="s">
        <v>30</v>
      </c>
      <c r="E47" s="1"/>
      <c r="F47" s="51" t="s">
        <v>77</v>
      </c>
      <c r="G47" s="57">
        <v>42</v>
      </c>
    </row>
    <row r="48" spans="1:7" x14ac:dyDescent="0.2">
      <c r="A48" s="52" t="s">
        <v>290</v>
      </c>
      <c r="B48" s="53">
        <v>15542</v>
      </c>
      <c r="C48" s="8"/>
      <c r="D48" s="235" t="s">
        <v>30</v>
      </c>
      <c r="E48" s="1"/>
      <c r="F48" s="51" t="s">
        <v>78</v>
      </c>
      <c r="G48" s="57">
        <v>44</v>
      </c>
    </row>
    <row r="49" spans="1:7" x14ac:dyDescent="0.2">
      <c r="A49" s="52" t="s">
        <v>289</v>
      </c>
      <c r="B49" s="53">
        <v>10803</v>
      </c>
      <c r="C49" s="8"/>
      <c r="D49" s="235" t="s">
        <v>30</v>
      </c>
      <c r="E49" s="1"/>
      <c r="F49" s="51" t="s">
        <v>79</v>
      </c>
      <c r="G49" s="57">
        <v>47</v>
      </c>
    </row>
    <row r="50" spans="1:7" x14ac:dyDescent="0.2">
      <c r="A50" s="52"/>
      <c r="B50" s="53"/>
      <c r="C50" s="8"/>
      <c r="D50" s="235"/>
      <c r="E50" s="1"/>
      <c r="F50" s="51" t="s">
        <v>80</v>
      </c>
      <c r="G50" s="57">
        <v>49</v>
      </c>
    </row>
    <row r="51" spans="1:7" x14ac:dyDescent="0.2">
      <c r="A51" s="52"/>
      <c r="B51" s="55"/>
      <c r="C51" s="8"/>
      <c r="D51" s="235"/>
      <c r="E51" s="1"/>
      <c r="F51" s="51" t="s">
        <v>81</v>
      </c>
      <c r="G51" s="57">
        <v>52</v>
      </c>
    </row>
    <row r="52" spans="1:7" x14ac:dyDescent="0.2">
      <c r="A52" s="85" t="s">
        <v>147</v>
      </c>
      <c r="B52" s="53"/>
      <c r="C52" s="8"/>
      <c r="D52" s="235"/>
      <c r="E52" s="1"/>
      <c r="F52" s="51" t="s">
        <v>82</v>
      </c>
      <c r="G52" s="57">
        <v>54</v>
      </c>
    </row>
    <row r="53" spans="1:7" x14ac:dyDescent="0.2">
      <c r="A53" s="86" t="s">
        <v>159</v>
      </c>
      <c r="B53" s="53">
        <v>15</v>
      </c>
      <c r="C53" s="8"/>
      <c r="D53" s="235" t="s">
        <v>30</v>
      </c>
      <c r="E53" s="1"/>
      <c r="F53" s="51" t="s">
        <v>83</v>
      </c>
      <c r="G53" s="57">
        <v>56</v>
      </c>
    </row>
    <row r="54" spans="1:7" x14ac:dyDescent="0.2">
      <c r="A54" s="86" t="s">
        <v>262</v>
      </c>
      <c r="B54" s="53">
        <v>13</v>
      </c>
      <c r="C54" s="8"/>
      <c r="D54" s="235" t="s">
        <v>30</v>
      </c>
      <c r="E54" s="1"/>
      <c r="F54" s="51" t="s">
        <v>84</v>
      </c>
      <c r="G54" s="57">
        <v>59</v>
      </c>
    </row>
    <row r="55" spans="1:7" x14ac:dyDescent="0.2">
      <c r="A55" s="86" t="s">
        <v>157</v>
      </c>
      <c r="B55" s="53">
        <v>48</v>
      </c>
      <c r="C55" s="8"/>
      <c r="D55" s="235" t="s">
        <v>30</v>
      </c>
      <c r="E55" s="1"/>
      <c r="F55" s="51" t="s">
        <v>86</v>
      </c>
      <c r="G55" s="57">
        <v>61</v>
      </c>
    </row>
    <row r="56" spans="1:7" x14ac:dyDescent="0.2">
      <c r="A56" s="86" t="s">
        <v>299</v>
      </c>
      <c r="B56" s="53">
        <v>150</v>
      </c>
      <c r="C56" s="8"/>
      <c r="D56" s="235" t="s">
        <v>30</v>
      </c>
      <c r="E56" s="1"/>
      <c r="F56" s="51" t="s">
        <v>87</v>
      </c>
      <c r="G56" s="57">
        <v>63</v>
      </c>
    </row>
    <row r="57" spans="1:7" x14ac:dyDescent="0.2">
      <c r="A57" s="86" t="s">
        <v>85</v>
      </c>
      <c r="B57" s="53">
        <v>15</v>
      </c>
      <c r="C57" s="8"/>
      <c r="D57" s="235" t="s">
        <v>30</v>
      </c>
      <c r="E57" s="1"/>
      <c r="F57" s="51" t="s">
        <v>88</v>
      </c>
      <c r="G57" s="57">
        <v>65</v>
      </c>
    </row>
    <row r="58" spans="1:7" x14ac:dyDescent="0.2">
      <c r="A58" s="86" t="s">
        <v>263</v>
      </c>
      <c r="B58" s="53">
        <v>17</v>
      </c>
      <c r="C58" s="8"/>
      <c r="D58" s="235" t="s">
        <v>30</v>
      </c>
      <c r="E58" s="1"/>
      <c r="F58" s="1" t="s">
        <v>366</v>
      </c>
      <c r="G58" s="401">
        <v>0</v>
      </c>
    </row>
    <row r="59" spans="1:7" x14ac:dyDescent="0.2">
      <c r="A59" s="86" t="s">
        <v>264</v>
      </c>
      <c r="B59" s="53">
        <v>40</v>
      </c>
      <c r="C59" s="8"/>
      <c r="D59" s="235" t="s">
        <v>30</v>
      </c>
      <c r="E59" s="1"/>
      <c r="F59" s="1"/>
      <c r="G59" s="1"/>
    </row>
    <row r="60" spans="1:7" x14ac:dyDescent="0.2">
      <c r="A60" s="86" t="s">
        <v>152</v>
      </c>
      <c r="B60" s="53">
        <v>22</v>
      </c>
      <c r="C60" s="8"/>
      <c r="D60" s="235" t="s">
        <v>30</v>
      </c>
      <c r="E60" s="1"/>
      <c r="F60" s="1"/>
      <c r="G60" s="1"/>
    </row>
    <row r="61" spans="1:7" x14ac:dyDescent="0.2">
      <c r="A61" s="86" t="s">
        <v>365</v>
      </c>
      <c r="B61" s="53">
        <v>259</v>
      </c>
      <c r="C61" s="8"/>
      <c r="D61" s="235" t="s">
        <v>30</v>
      </c>
      <c r="E61" s="1"/>
      <c r="F61" s="1"/>
      <c r="G61" s="1"/>
    </row>
    <row r="62" spans="1:7" x14ac:dyDescent="0.2">
      <c r="A62" s="86" t="s">
        <v>363</v>
      </c>
      <c r="B62" s="53">
        <v>9</v>
      </c>
      <c r="C62" s="8"/>
      <c r="D62" s="235" t="s">
        <v>30</v>
      </c>
      <c r="E62" s="1"/>
      <c r="F62" s="1"/>
      <c r="G62" s="1"/>
    </row>
    <row r="63" spans="1:7" x14ac:dyDescent="0.2">
      <c r="A63" s="86" t="s">
        <v>364</v>
      </c>
      <c r="B63" s="53">
        <v>14</v>
      </c>
      <c r="C63" s="8"/>
      <c r="D63" s="235" t="s">
        <v>30</v>
      </c>
      <c r="E63" s="1"/>
      <c r="F63" s="1"/>
      <c r="G63" s="1"/>
    </row>
    <row r="64" spans="1:7" x14ac:dyDescent="0.2">
      <c r="A64" s="86" t="s">
        <v>89</v>
      </c>
      <c r="B64" s="53">
        <v>38</v>
      </c>
      <c r="C64" s="8"/>
      <c r="D64" s="235" t="s">
        <v>30</v>
      </c>
      <c r="E64" s="1"/>
      <c r="F64" s="1"/>
      <c r="G64" s="1"/>
    </row>
    <row r="65" spans="1:7" x14ac:dyDescent="0.2">
      <c r="A65" s="86" t="s">
        <v>265</v>
      </c>
      <c r="B65" s="53">
        <v>13</v>
      </c>
      <c r="C65" s="8"/>
      <c r="D65" s="235" t="s">
        <v>30</v>
      </c>
      <c r="E65" s="1"/>
      <c r="F65" s="1"/>
      <c r="G65" s="1"/>
    </row>
    <row r="66" spans="1:7" x14ac:dyDescent="0.2">
      <c r="A66" s="86" t="s">
        <v>266</v>
      </c>
      <c r="B66" s="53">
        <v>4</v>
      </c>
      <c r="C66" s="8"/>
      <c r="D66" s="235" t="s">
        <v>30</v>
      </c>
      <c r="E66" s="1"/>
      <c r="F66" s="1"/>
      <c r="G66" s="1"/>
    </row>
    <row r="67" spans="1:7" x14ac:dyDescent="0.2">
      <c r="A67" s="86" t="s">
        <v>267</v>
      </c>
      <c r="B67" s="53">
        <v>5</v>
      </c>
      <c r="C67" s="8"/>
      <c r="D67" s="235" t="s">
        <v>30</v>
      </c>
      <c r="E67" s="1"/>
      <c r="F67" s="1"/>
      <c r="G67" s="1"/>
    </row>
    <row r="68" spans="1:7" x14ac:dyDescent="0.2">
      <c r="A68" s="86" t="s">
        <v>268</v>
      </c>
      <c r="B68" s="53">
        <v>296</v>
      </c>
      <c r="C68" s="8"/>
      <c r="D68" s="235" t="s">
        <v>30</v>
      </c>
      <c r="E68" s="1"/>
      <c r="F68" s="1"/>
      <c r="G68" s="1"/>
    </row>
    <row r="69" spans="1:7" x14ac:dyDescent="0.2">
      <c r="A69" s="86" t="s">
        <v>90</v>
      </c>
      <c r="B69" s="53">
        <v>77</v>
      </c>
      <c r="C69" s="8"/>
      <c r="D69" s="235" t="s">
        <v>30</v>
      </c>
      <c r="E69" s="1"/>
      <c r="F69" s="1"/>
      <c r="G69" s="1"/>
    </row>
    <row r="70" spans="1:7" x14ac:dyDescent="0.2">
      <c r="A70" s="86" t="s">
        <v>269</v>
      </c>
      <c r="B70" s="53">
        <v>30</v>
      </c>
      <c r="C70" s="8"/>
      <c r="D70" s="235" t="s">
        <v>30</v>
      </c>
      <c r="E70" s="1"/>
      <c r="F70" s="1"/>
      <c r="G70" s="1"/>
    </row>
    <row r="71" spans="1:7" x14ac:dyDescent="0.2">
      <c r="A71" s="86" t="s">
        <v>270</v>
      </c>
      <c r="B71" s="53">
        <v>3</v>
      </c>
      <c r="C71" s="8"/>
      <c r="D71" s="235" t="s">
        <v>30</v>
      </c>
      <c r="E71" s="1"/>
      <c r="F71" s="1"/>
      <c r="G71" s="1"/>
    </row>
    <row r="72" spans="1:7" x14ac:dyDescent="0.2">
      <c r="A72" s="86" t="s">
        <v>271</v>
      </c>
      <c r="B72" s="53">
        <v>3</v>
      </c>
      <c r="C72" s="1"/>
      <c r="D72" s="235" t="s">
        <v>30</v>
      </c>
      <c r="E72" s="1"/>
      <c r="F72" s="1"/>
      <c r="G72" s="1"/>
    </row>
    <row r="73" spans="1:7" x14ac:dyDescent="0.2">
      <c r="A73" s="86" t="s">
        <v>272</v>
      </c>
      <c r="B73" s="53">
        <v>2</v>
      </c>
      <c r="C73" s="1"/>
      <c r="D73" s="235" t="s">
        <v>30</v>
      </c>
      <c r="E73" s="1"/>
      <c r="F73" s="1"/>
      <c r="G73" s="1"/>
    </row>
    <row r="74" spans="1:7" x14ac:dyDescent="0.2">
      <c r="A74" s="86" t="s">
        <v>273</v>
      </c>
      <c r="B74" s="53">
        <v>5</v>
      </c>
      <c r="C74" s="1"/>
      <c r="D74" s="235" t="s">
        <v>30</v>
      </c>
      <c r="E74" s="1"/>
      <c r="F74" s="1"/>
      <c r="G74" s="1"/>
    </row>
    <row r="75" spans="1:7" x14ac:dyDescent="0.2">
      <c r="A75" s="86" t="s">
        <v>274</v>
      </c>
      <c r="B75" s="53">
        <v>288</v>
      </c>
      <c r="C75" s="1"/>
      <c r="D75" s="235" t="s">
        <v>30</v>
      </c>
      <c r="E75" s="1"/>
      <c r="F75" s="1"/>
      <c r="G75" s="1"/>
    </row>
    <row r="76" spans="1:7" x14ac:dyDescent="0.2">
      <c r="A76" s="52" t="s">
        <v>275</v>
      </c>
      <c r="B76" s="53">
        <v>12</v>
      </c>
      <c r="C76" s="1"/>
      <c r="D76" s="235" t="s">
        <v>30</v>
      </c>
      <c r="E76" s="1"/>
      <c r="F76" s="1"/>
      <c r="G76" s="1"/>
    </row>
    <row r="77" spans="1:7" x14ac:dyDescent="0.2">
      <c r="A77" s="52" t="s">
        <v>276</v>
      </c>
      <c r="B77" s="58">
        <v>136</v>
      </c>
      <c r="C77" s="1"/>
      <c r="D77" s="235" t="s">
        <v>30</v>
      </c>
      <c r="E77" s="1"/>
      <c r="F77" s="1"/>
      <c r="G77" s="1"/>
    </row>
    <row r="78" spans="1:7" x14ac:dyDescent="0.2">
      <c r="A78" s="52" t="s">
        <v>355</v>
      </c>
      <c r="B78" s="58">
        <v>79</v>
      </c>
      <c r="C78" s="1"/>
      <c r="D78" s="235" t="s">
        <v>30</v>
      </c>
      <c r="E78" s="1"/>
      <c r="F78" s="1"/>
      <c r="G78" s="1"/>
    </row>
    <row r="79" spans="1:7" x14ac:dyDescent="0.2">
      <c r="A79" s="52" t="s">
        <v>300</v>
      </c>
      <c r="B79" s="53">
        <v>937</v>
      </c>
      <c r="C79" s="1"/>
      <c r="D79" s="235" t="s">
        <v>354</v>
      </c>
      <c r="E79" s="1"/>
      <c r="F79" s="1"/>
      <c r="G79" s="1"/>
    </row>
    <row r="80" spans="1:7" x14ac:dyDescent="0.2">
      <c r="A80" s="52" t="s">
        <v>296</v>
      </c>
      <c r="B80" s="53">
        <v>937</v>
      </c>
      <c r="C80" s="1"/>
      <c r="D80" s="235" t="s">
        <v>354</v>
      </c>
      <c r="E80" s="1"/>
      <c r="F80" s="1"/>
      <c r="G80" s="1"/>
    </row>
    <row r="81" spans="1:7" x14ac:dyDescent="0.2">
      <c r="A81" s="52" t="s">
        <v>277</v>
      </c>
      <c r="B81" s="53">
        <v>8</v>
      </c>
      <c r="C81" s="8"/>
      <c r="D81" s="235" t="s">
        <v>30</v>
      </c>
      <c r="E81" s="1"/>
      <c r="F81" s="1"/>
      <c r="G81" s="1"/>
    </row>
    <row r="82" spans="1:7" x14ac:dyDescent="0.2">
      <c r="A82" s="52" t="s">
        <v>278</v>
      </c>
      <c r="B82" s="53">
        <v>19</v>
      </c>
      <c r="C82" s="8"/>
      <c r="D82" s="235" t="s">
        <v>30</v>
      </c>
      <c r="E82" s="1"/>
      <c r="F82" s="1"/>
      <c r="G82" s="1"/>
    </row>
    <row r="83" spans="1:7" x14ac:dyDescent="0.2">
      <c r="A83" s="52" t="s">
        <v>91</v>
      </c>
      <c r="B83" s="53">
        <v>81</v>
      </c>
      <c r="C83" s="54"/>
      <c r="D83" s="235" t="s">
        <v>30</v>
      </c>
      <c r="E83" s="1"/>
      <c r="F83" s="1"/>
      <c r="G83" s="1"/>
    </row>
    <row r="84" spans="1:7" x14ac:dyDescent="0.2">
      <c r="A84" s="52" t="s">
        <v>158</v>
      </c>
      <c r="B84" s="53">
        <v>73</v>
      </c>
      <c r="C84" s="54"/>
      <c r="D84" s="235" t="s">
        <v>30</v>
      </c>
      <c r="E84" s="1"/>
      <c r="F84" s="1"/>
      <c r="G84" s="1"/>
    </row>
    <row r="85" spans="1:7" x14ac:dyDescent="0.2">
      <c r="A85" s="52" t="s">
        <v>279</v>
      </c>
      <c r="B85" s="53">
        <v>102</v>
      </c>
      <c r="C85" s="54"/>
      <c r="D85" s="235" t="s">
        <v>30</v>
      </c>
      <c r="E85" s="1"/>
      <c r="F85" s="1"/>
      <c r="G85" s="1"/>
    </row>
    <row r="86" spans="1:7" x14ac:dyDescent="0.2">
      <c r="A86" s="52" t="s">
        <v>280</v>
      </c>
      <c r="B86" s="53">
        <v>13</v>
      </c>
      <c r="C86" s="54"/>
      <c r="D86" s="235" t="s">
        <v>30</v>
      </c>
      <c r="E86" s="1"/>
      <c r="F86" s="1"/>
      <c r="G86" s="1"/>
    </row>
    <row r="87" spans="1:7" x14ac:dyDescent="0.2">
      <c r="A87" s="52" t="s">
        <v>281</v>
      </c>
      <c r="B87" s="53">
        <v>149</v>
      </c>
      <c r="C87" s="54"/>
      <c r="D87" s="235" t="s">
        <v>30</v>
      </c>
      <c r="E87" s="1"/>
      <c r="F87" s="1"/>
      <c r="G87" s="1"/>
    </row>
    <row r="88" spans="1:7" x14ac:dyDescent="0.2">
      <c r="A88" s="52" t="s">
        <v>155</v>
      </c>
      <c r="B88" s="53">
        <v>371</v>
      </c>
      <c r="C88" s="54"/>
      <c r="D88" s="235" t="s">
        <v>30</v>
      </c>
      <c r="E88" s="1"/>
      <c r="F88" s="1"/>
      <c r="G88" s="1"/>
    </row>
    <row r="89" spans="1:7" x14ac:dyDescent="0.2">
      <c r="A89" s="52" t="s">
        <v>156</v>
      </c>
      <c r="B89" s="53">
        <v>25</v>
      </c>
      <c r="C89" s="54"/>
      <c r="D89" s="235" t="s">
        <v>30</v>
      </c>
      <c r="E89" s="1"/>
      <c r="F89" s="1"/>
      <c r="G89" s="1"/>
    </row>
    <row r="90" spans="1:7" x14ac:dyDescent="0.2">
      <c r="A90" s="52" t="s">
        <v>282</v>
      </c>
      <c r="B90" s="53">
        <v>88</v>
      </c>
      <c r="C90" s="54"/>
      <c r="D90" s="235" t="s">
        <v>30</v>
      </c>
      <c r="E90" s="1"/>
      <c r="F90" s="1"/>
      <c r="G90" s="1"/>
    </row>
    <row r="91" spans="1:7" x14ac:dyDescent="0.2">
      <c r="A91" s="52" t="s">
        <v>283</v>
      </c>
      <c r="B91" s="53">
        <v>80</v>
      </c>
      <c r="C91" s="235"/>
      <c r="D91" s="235" t="s">
        <v>30</v>
      </c>
      <c r="E91" s="1"/>
      <c r="F91" s="1"/>
      <c r="G91" s="1"/>
    </row>
    <row r="92" spans="1:7" x14ac:dyDescent="0.2">
      <c r="A92" s="52" t="s">
        <v>284</v>
      </c>
      <c r="B92" s="53">
        <v>80</v>
      </c>
      <c r="C92" s="235"/>
      <c r="D92" s="235" t="s">
        <v>30</v>
      </c>
      <c r="E92" s="1"/>
      <c r="F92" s="1"/>
      <c r="G92" s="1"/>
    </row>
    <row r="93" spans="1:7" x14ac:dyDescent="0.2">
      <c r="A93" s="52" t="s">
        <v>285</v>
      </c>
      <c r="B93" s="53">
        <v>58</v>
      </c>
      <c r="C93" s="235"/>
      <c r="D93" s="235" t="s">
        <v>30</v>
      </c>
      <c r="F93" s="1"/>
      <c r="G93" s="1"/>
    </row>
    <row r="94" spans="1:7" x14ac:dyDescent="0.2">
      <c r="A94" s="52"/>
      <c r="B94" s="53"/>
      <c r="C94" s="235"/>
      <c r="D94" s="235"/>
      <c r="F94" s="1"/>
      <c r="G94" s="1"/>
    </row>
    <row r="95" spans="1:7" x14ac:dyDescent="0.2">
      <c r="A95" s="368" t="s">
        <v>148</v>
      </c>
      <c r="B95" s="53"/>
      <c r="C95" s="235"/>
      <c r="D95" s="235"/>
      <c r="F95" s="1"/>
      <c r="G95" s="1"/>
    </row>
    <row r="96" spans="1:7" x14ac:dyDescent="0.2">
      <c r="A96" s="369" t="s">
        <v>308</v>
      </c>
      <c r="B96" s="422">
        <v>0.161</v>
      </c>
      <c r="C96" s="423"/>
      <c r="D96" s="424" t="s">
        <v>32</v>
      </c>
      <c r="F96" s="1"/>
      <c r="G96" s="1"/>
    </row>
    <row r="97" spans="1:10" x14ac:dyDescent="0.2">
      <c r="A97" s="373" t="s">
        <v>303</v>
      </c>
      <c r="B97" s="425"/>
      <c r="C97" s="426">
        <v>9.33</v>
      </c>
      <c r="D97" s="427" t="s">
        <v>50</v>
      </c>
    </row>
    <row r="98" spans="1:10" x14ac:dyDescent="0.2">
      <c r="A98" s="369" t="s">
        <v>304</v>
      </c>
      <c r="B98" s="422">
        <v>0.127</v>
      </c>
      <c r="C98" s="428"/>
      <c r="D98" s="424" t="s">
        <v>32</v>
      </c>
    </row>
    <row r="99" spans="1:10" x14ac:dyDescent="0.2">
      <c r="A99" s="373" t="s">
        <v>305</v>
      </c>
      <c r="B99" s="429"/>
      <c r="C99" s="426">
        <v>7.83</v>
      </c>
      <c r="D99" s="427" t="s">
        <v>50</v>
      </c>
    </row>
    <row r="100" spans="1:10" x14ac:dyDescent="0.2">
      <c r="A100" s="369" t="s">
        <v>306</v>
      </c>
      <c r="B100" s="422">
        <v>0.11799999999999999</v>
      </c>
      <c r="C100" s="428"/>
      <c r="D100" s="424" t="s">
        <v>32</v>
      </c>
    </row>
    <row r="101" spans="1:10" x14ac:dyDescent="0.2">
      <c r="A101" s="373" t="s">
        <v>307</v>
      </c>
      <c r="B101" s="429"/>
      <c r="C101" s="426">
        <v>6.83</v>
      </c>
      <c r="D101" s="427" t="s">
        <v>50</v>
      </c>
    </row>
    <row r="102" spans="1:10" x14ac:dyDescent="0.2">
      <c r="A102" s="369" t="s">
        <v>309</v>
      </c>
      <c r="B102" s="422">
        <v>0.28100000000000003</v>
      </c>
      <c r="C102" s="428"/>
      <c r="D102" s="424" t="s">
        <v>32</v>
      </c>
    </row>
    <row r="103" spans="1:10" x14ac:dyDescent="0.2">
      <c r="A103" s="373" t="s">
        <v>310</v>
      </c>
      <c r="B103" s="429"/>
      <c r="C103" s="426">
        <v>8.8000000000000007</v>
      </c>
      <c r="D103" s="427" t="s">
        <v>50</v>
      </c>
    </row>
    <row r="104" spans="1:10" x14ac:dyDescent="0.2">
      <c r="A104" s="369" t="s">
        <v>313</v>
      </c>
      <c r="B104" s="422">
        <v>0.20699999999999999</v>
      </c>
      <c r="C104" s="430"/>
      <c r="D104" s="424" t="s">
        <v>32</v>
      </c>
    </row>
    <row r="105" spans="1:10" x14ac:dyDescent="0.2">
      <c r="A105" s="373" t="s">
        <v>314</v>
      </c>
      <c r="B105" s="429"/>
      <c r="C105" s="431">
        <v>10.46</v>
      </c>
      <c r="D105" s="427" t="s">
        <v>50</v>
      </c>
    </row>
    <row r="106" spans="1:10" x14ac:dyDescent="0.2">
      <c r="A106" s="369" t="s">
        <v>315</v>
      </c>
      <c r="B106" s="422">
        <v>0.20200000000000001</v>
      </c>
      <c r="C106" s="432"/>
      <c r="D106" s="424" t="s">
        <v>32</v>
      </c>
    </row>
    <row r="107" spans="1:10" x14ac:dyDescent="0.2">
      <c r="A107" s="373" t="s">
        <v>316</v>
      </c>
      <c r="B107" s="429"/>
      <c r="C107" s="431">
        <v>8.6300000000000008</v>
      </c>
      <c r="D107" s="427" t="s">
        <v>50</v>
      </c>
      <c r="J107" s="384"/>
    </row>
    <row r="108" spans="1:10" x14ac:dyDescent="0.2">
      <c r="A108" s="369" t="s">
        <v>317</v>
      </c>
      <c r="B108" s="433">
        <v>0.153</v>
      </c>
      <c r="C108" s="432"/>
      <c r="D108" s="424" t="s">
        <v>32</v>
      </c>
      <c r="J108" s="384"/>
    </row>
    <row r="109" spans="1:10" x14ac:dyDescent="0.2">
      <c r="A109" s="373" t="s">
        <v>318</v>
      </c>
      <c r="B109" s="434"/>
      <c r="C109" s="431">
        <v>7.76</v>
      </c>
      <c r="D109" s="427" t="s">
        <v>50</v>
      </c>
      <c r="J109" s="384"/>
    </row>
    <row r="110" spans="1:10" x14ac:dyDescent="0.2">
      <c r="A110" s="369" t="s">
        <v>319</v>
      </c>
      <c r="B110" s="433">
        <v>0.31</v>
      </c>
      <c r="C110" s="432"/>
      <c r="D110" s="424" t="s">
        <v>32</v>
      </c>
      <c r="J110" s="384"/>
    </row>
    <row r="111" spans="1:10" x14ac:dyDescent="0.2">
      <c r="A111" s="373" t="s">
        <v>320</v>
      </c>
      <c r="B111" s="434"/>
      <c r="C111" s="431">
        <v>8.93</v>
      </c>
      <c r="D111" s="427" t="s">
        <v>50</v>
      </c>
      <c r="J111" s="384"/>
    </row>
    <row r="112" spans="1:10" x14ac:dyDescent="0.2">
      <c r="A112" s="369" t="s">
        <v>321</v>
      </c>
      <c r="B112" s="433">
        <v>0.26500000000000001</v>
      </c>
      <c r="C112" s="432"/>
      <c r="D112" s="424" t="s">
        <v>32</v>
      </c>
      <c r="J112" s="384"/>
    </row>
    <row r="113" spans="1:7" x14ac:dyDescent="0.2">
      <c r="A113" s="373" t="s">
        <v>322</v>
      </c>
      <c r="B113" s="434"/>
      <c r="C113" s="431">
        <v>6.7</v>
      </c>
      <c r="D113" s="427" t="s">
        <v>50</v>
      </c>
    </row>
    <row r="114" spans="1:7" x14ac:dyDescent="0.2">
      <c r="A114" s="369" t="s">
        <v>323</v>
      </c>
      <c r="B114" s="433">
        <v>0.249</v>
      </c>
      <c r="C114" s="432"/>
      <c r="D114" s="424" t="s">
        <v>32</v>
      </c>
    </row>
    <row r="115" spans="1:7" x14ac:dyDescent="0.2">
      <c r="A115" s="385" t="s">
        <v>324</v>
      </c>
      <c r="B115" s="435"/>
      <c r="C115" s="436">
        <v>8.6</v>
      </c>
      <c r="D115" s="427" t="s">
        <v>50</v>
      </c>
    </row>
    <row r="116" spans="1:7" x14ac:dyDescent="0.2">
      <c r="A116" s="369" t="s">
        <v>325</v>
      </c>
      <c r="B116" s="422">
        <v>0.25900000000000001</v>
      </c>
      <c r="C116" s="432"/>
      <c r="D116" s="424" t="s">
        <v>32</v>
      </c>
    </row>
    <row r="117" spans="1:7" x14ac:dyDescent="0.2">
      <c r="A117" s="373" t="s">
        <v>326</v>
      </c>
      <c r="B117" s="429"/>
      <c r="C117" s="431">
        <v>6.33</v>
      </c>
      <c r="D117" s="427" t="s">
        <v>50</v>
      </c>
    </row>
    <row r="118" spans="1:7" x14ac:dyDescent="0.2">
      <c r="A118" s="388" t="s">
        <v>327</v>
      </c>
      <c r="B118" s="437">
        <v>0.29099999999999998</v>
      </c>
      <c r="C118" s="438"/>
      <c r="D118" s="424" t="s">
        <v>32</v>
      </c>
    </row>
    <row r="119" spans="1:7" x14ac:dyDescent="0.2">
      <c r="A119" s="385" t="s">
        <v>328</v>
      </c>
      <c r="B119" s="435"/>
      <c r="C119" s="436">
        <v>7.9</v>
      </c>
      <c r="D119" s="427" t="s">
        <v>50</v>
      </c>
    </row>
    <row r="120" spans="1:7" x14ac:dyDescent="0.2">
      <c r="A120" s="388" t="s">
        <v>329</v>
      </c>
      <c r="B120" s="437">
        <v>0.252</v>
      </c>
      <c r="C120" s="438"/>
      <c r="D120" s="424" t="s">
        <v>32</v>
      </c>
    </row>
    <row r="121" spans="1:7" x14ac:dyDescent="0.2">
      <c r="A121" s="385" t="s">
        <v>330</v>
      </c>
      <c r="B121" s="435"/>
      <c r="C121" s="436">
        <v>5.36</v>
      </c>
      <c r="D121" s="427" t="s">
        <v>50</v>
      </c>
    </row>
    <row r="122" spans="1:7" x14ac:dyDescent="0.2">
      <c r="A122" s="388" t="s">
        <v>331</v>
      </c>
      <c r="B122" s="437">
        <v>0.24299999999999999</v>
      </c>
      <c r="C122" s="438"/>
      <c r="D122" s="424" t="s">
        <v>32</v>
      </c>
    </row>
    <row r="123" spans="1:7" x14ac:dyDescent="0.2">
      <c r="A123" s="385" t="s">
        <v>332</v>
      </c>
      <c r="B123" s="435"/>
      <c r="C123" s="436">
        <v>5.56</v>
      </c>
      <c r="D123" s="439" t="s">
        <v>50</v>
      </c>
      <c r="E123" s="1"/>
      <c r="F123" s="1"/>
      <c r="G123" s="1"/>
    </row>
    <row r="124" spans="1:7" x14ac:dyDescent="0.2">
      <c r="A124" s="388" t="s">
        <v>333</v>
      </c>
      <c r="B124" s="437">
        <v>0.33600000000000002</v>
      </c>
      <c r="C124" s="438"/>
      <c r="D124" s="424" t="s">
        <v>32</v>
      </c>
      <c r="E124" s="1"/>
      <c r="F124" s="1"/>
      <c r="G124" s="1"/>
    </row>
    <row r="125" spans="1:7" x14ac:dyDescent="0.2">
      <c r="A125" s="385" t="s">
        <v>334</v>
      </c>
      <c r="B125" s="435"/>
      <c r="C125" s="436">
        <v>7.33</v>
      </c>
      <c r="D125" s="427" t="s">
        <v>50</v>
      </c>
      <c r="E125" s="1"/>
      <c r="F125" s="1"/>
      <c r="G125" s="1"/>
    </row>
    <row r="126" spans="1:7" x14ac:dyDescent="0.2">
      <c r="A126" s="388" t="s">
        <v>335</v>
      </c>
      <c r="B126" s="437">
        <v>0.314</v>
      </c>
      <c r="C126" s="438"/>
      <c r="D126" s="424" t="s">
        <v>32</v>
      </c>
      <c r="E126" s="1"/>
      <c r="F126" s="1"/>
      <c r="G126" s="1"/>
    </row>
    <row r="127" spans="1:7" x14ac:dyDescent="0.2">
      <c r="A127" s="385" t="s">
        <v>336</v>
      </c>
      <c r="B127" s="435"/>
      <c r="C127" s="436">
        <v>7.56</v>
      </c>
      <c r="D127" s="439" t="s">
        <v>50</v>
      </c>
      <c r="E127" s="1"/>
      <c r="F127" s="1"/>
      <c r="G127" s="1"/>
    </row>
    <row r="128" spans="1:7" x14ac:dyDescent="0.2">
      <c r="A128" s="52"/>
      <c r="B128" s="440"/>
      <c r="C128" s="440"/>
      <c r="D128" s="441"/>
      <c r="F128" s="1"/>
      <c r="G128" s="1"/>
    </row>
    <row r="129" spans="1:7" x14ac:dyDescent="0.2">
      <c r="A129" s="52"/>
      <c r="B129" s="440"/>
      <c r="C129" s="440"/>
      <c r="D129" s="441"/>
      <c r="F129" s="1"/>
      <c r="G129" s="1"/>
    </row>
    <row r="130" spans="1:7" x14ac:dyDescent="0.2">
      <c r="A130" s="52"/>
      <c r="B130" s="440"/>
      <c r="C130" s="440"/>
      <c r="D130" s="441"/>
      <c r="F130" s="1"/>
      <c r="G130" s="1"/>
    </row>
    <row r="131" spans="1:7" x14ac:dyDescent="0.2">
      <c r="A131" s="52"/>
      <c r="B131" s="53"/>
      <c r="C131" s="53"/>
      <c r="D131" s="54"/>
      <c r="F131" s="1"/>
      <c r="G131" s="1"/>
    </row>
    <row r="132" spans="1:7" x14ac:dyDescent="0.2">
      <c r="A132" s="52"/>
      <c r="B132" s="53"/>
      <c r="C132" s="53"/>
      <c r="D132" s="54"/>
      <c r="F132" s="1"/>
      <c r="G132" s="1"/>
    </row>
    <row r="133" spans="1:7" x14ac:dyDescent="0.2">
      <c r="A133" s="52"/>
      <c r="B133" s="53"/>
      <c r="C133" s="59"/>
      <c r="D133" s="54"/>
      <c r="F133" s="1"/>
      <c r="G133" s="1"/>
    </row>
    <row r="134" spans="1:7" x14ac:dyDescent="0.2">
      <c r="A134" s="52"/>
      <c r="B134" s="53"/>
      <c r="C134" s="56"/>
      <c r="D134" s="54"/>
    </row>
    <row r="135" spans="1:7" x14ac:dyDescent="0.2">
      <c r="A135" s="52"/>
      <c r="B135" s="53"/>
      <c r="C135" s="56"/>
      <c r="D135" s="54"/>
    </row>
    <row r="136" spans="1:7" x14ac:dyDescent="0.2">
      <c r="A136" s="52"/>
      <c r="B136" s="53"/>
      <c r="C136" s="56"/>
      <c r="D136" s="54"/>
    </row>
    <row r="137" spans="1:7" x14ac:dyDescent="0.2">
      <c r="A137" s="52"/>
      <c r="B137" s="12"/>
      <c r="C137" s="12"/>
      <c r="D137" s="54"/>
    </row>
    <row r="138" spans="1:7" x14ac:dyDescent="0.2">
      <c r="A138" s="52"/>
      <c r="B138" s="12"/>
      <c r="C138" s="12"/>
      <c r="D138" s="54"/>
    </row>
    <row r="139" spans="1:7" x14ac:dyDescent="0.2">
      <c r="A139" s="52"/>
      <c r="B139" s="12"/>
      <c r="C139" s="12"/>
      <c r="D139" s="54"/>
    </row>
    <row r="140" spans="1:7" x14ac:dyDescent="0.2">
      <c r="A140" s="52"/>
      <c r="B140" s="12"/>
      <c r="C140" s="12"/>
      <c r="D140" s="54"/>
    </row>
    <row r="141" spans="1:7" x14ac:dyDescent="0.2">
      <c r="A141" s="52"/>
      <c r="B141" s="12"/>
      <c r="C141" s="12"/>
      <c r="D141" s="54"/>
    </row>
    <row r="142" spans="1:7" x14ac:dyDescent="0.2">
      <c r="A142" s="52"/>
      <c r="B142" s="12"/>
      <c r="C142" s="12"/>
      <c r="D142" s="54"/>
    </row>
    <row r="143" spans="1:7" x14ac:dyDescent="0.2">
      <c r="A143" s="52"/>
      <c r="B143" s="12"/>
      <c r="C143" s="12"/>
      <c r="D143" s="54"/>
    </row>
    <row r="144" spans="1:7" x14ac:dyDescent="0.2">
      <c r="A144" s="51"/>
      <c r="B144" s="60"/>
      <c r="C144" s="57"/>
      <c r="D144" s="54"/>
    </row>
    <row r="145" spans="1:4" x14ac:dyDescent="0.2">
      <c r="A145" s="51"/>
      <c r="B145" s="60"/>
      <c r="C145" s="57"/>
      <c r="D145" s="54"/>
    </row>
    <row r="146" spans="1:4" x14ac:dyDescent="0.2">
      <c r="A146" s="51"/>
      <c r="B146" s="60"/>
      <c r="C146" s="57"/>
      <c r="D146" s="54"/>
    </row>
    <row r="147" spans="1:4" x14ac:dyDescent="0.2">
      <c r="A147" s="51"/>
      <c r="B147" s="60"/>
      <c r="C147" s="57"/>
      <c r="D147" s="54"/>
    </row>
    <row r="148" spans="1:4" x14ac:dyDescent="0.2">
      <c r="A148" s="51"/>
      <c r="B148" s="60"/>
      <c r="C148" s="57"/>
      <c r="D148" s="54"/>
    </row>
    <row r="149" spans="1:4" x14ac:dyDescent="0.2">
      <c r="A149" s="51"/>
      <c r="B149" s="60"/>
      <c r="C149" s="57"/>
      <c r="D149" s="54"/>
    </row>
    <row r="150" spans="1:4" x14ac:dyDescent="0.2">
      <c r="A150" s="51"/>
      <c r="B150" s="60"/>
      <c r="C150" s="57"/>
      <c r="D150" s="54"/>
    </row>
    <row r="151" spans="1:4" x14ac:dyDescent="0.2">
      <c r="A151" s="51"/>
      <c r="B151" s="60"/>
      <c r="C151" s="57"/>
      <c r="D151" s="54"/>
    </row>
    <row r="152" spans="1:4" x14ac:dyDescent="0.2">
      <c r="A152" s="51"/>
      <c r="B152" s="60"/>
      <c r="C152" s="57"/>
      <c r="D152" s="54"/>
    </row>
    <row r="153" spans="1:4" x14ac:dyDescent="0.2">
      <c r="A153" s="51"/>
      <c r="B153" s="60"/>
      <c r="C153" s="57"/>
      <c r="D153" s="54"/>
    </row>
    <row r="154" spans="1:4" x14ac:dyDescent="0.2">
      <c r="A154" s="51"/>
      <c r="B154" s="60"/>
      <c r="C154" s="57"/>
      <c r="D154" s="61"/>
    </row>
    <row r="155" spans="1:4" x14ac:dyDescent="0.2">
      <c r="D155" s="61"/>
    </row>
    <row r="156" spans="1:4" x14ac:dyDescent="0.2">
      <c r="D156" s="61"/>
    </row>
    <row r="157" spans="1:4" x14ac:dyDescent="0.2">
      <c r="D157" s="61"/>
    </row>
    <row r="158" spans="1:4" x14ac:dyDescent="0.2">
      <c r="D158" s="61"/>
    </row>
    <row r="159" spans="1:4" x14ac:dyDescent="0.2">
      <c r="D159" s="61"/>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x14ac:dyDescent="0.2"/>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x14ac:dyDescent="0.2">
      <c r="A1"/>
      <c r="B1"/>
      <c r="C1"/>
      <c r="D1"/>
      <c r="E1"/>
      <c r="F1"/>
      <c r="G1"/>
      <c r="H1"/>
      <c r="I1" s="9"/>
      <c r="J1" s="9"/>
      <c r="K1" s="5"/>
      <c r="L1" s="5"/>
      <c r="M1" s="5"/>
      <c r="N1" s="5"/>
      <c r="O1" s="5"/>
      <c r="P1" s="5"/>
    </row>
    <row r="2" spans="1:16" s="1" customFormat="1" ht="6.75" customHeight="1" x14ac:dyDescent="0.2">
      <c r="A2"/>
      <c r="B2"/>
      <c r="C2"/>
      <c r="D2"/>
      <c r="E2"/>
      <c r="F2"/>
      <c r="G2"/>
      <c r="H2"/>
      <c r="I2" s="5"/>
      <c r="J2" s="5"/>
      <c r="K2" s="5"/>
      <c r="L2" s="5"/>
      <c r="M2" s="5"/>
      <c r="N2" s="5"/>
      <c r="O2" s="5"/>
      <c r="P2" s="5"/>
    </row>
    <row r="3" spans="1:16" s="1" customFormat="1" ht="6.75" customHeight="1" x14ac:dyDescent="0.2">
      <c r="A3"/>
      <c r="B3"/>
      <c r="C3"/>
      <c r="D3"/>
      <c r="E3"/>
      <c r="F3"/>
      <c r="G3"/>
      <c r="H3"/>
      <c r="I3" s="5"/>
      <c r="J3" s="5"/>
      <c r="K3" s="5"/>
      <c r="L3" s="5"/>
      <c r="M3" s="5"/>
      <c r="N3" s="5"/>
      <c r="O3" s="5"/>
      <c r="P3" s="5"/>
    </row>
    <row r="4" spans="1:16" s="1" customFormat="1" x14ac:dyDescent="0.2">
      <c r="A4"/>
      <c r="B4"/>
      <c r="C4"/>
      <c r="D4"/>
      <c r="E4"/>
      <c r="F4"/>
      <c r="G4"/>
      <c r="H4"/>
      <c r="I4" s="5"/>
      <c r="J4" s="5"/>
      <c r="K4" s="5"/>
      <c r="L4" s="5"/>
      <c r="M4" s="5"/>
      <c r="N4" s="5"/>
      <c r="O4" s="5"/>
      <c r="P4" s="5"/>
    </row>
    <row r="5" spans="1:16" s="1" customFormat="1" x14ac:dyDescent="0.2">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31</vt:i4>
      </vt:variant>
    </vt:vector>
  </HeadingPairs>
  <TitlesOfParts>
    <vt:vector size="67" baseType="lpstr">
      <vt:lpstr>User's Guide</vt:lpstr>
      <vt:lpstr>Project_Summary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2019-12-04T20:31:49Z</cp:lastPrinted>
  <dcterms:created xsi:type="dcterms:W3CDTF">1997-08-18T12:15:12Z</dcterms:created>
  <dcterms:modified xsi:type="dcterms:W3CDTF">2019-12-05T14:00:41Z</dcterms:modified>
</cp:coreProperties>
</file>