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C:\Users\Robert\Documents\Published Workbooks\Special Folder\"/>
    </mc:Choice>
  </mc:AlternateContent>
  <bookViews>
    <workbookView xWindow="0" yWindow="0" windowWidth="24000" windowHeight="8910" tabRatio="588"/>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rate!$F$4:$F$70</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rate!$A$1:$G$123</definedName>
  </definedNames>
  <calcPr calcId="171027"/>
</workbook>
</file>

<file path=xl/calcChain.xml><?xml version="1.0" encoding="utf-8"?>
<calcChain xmlns="http://schemas.openxmlformats.org/spreadsheetml/2006/main">
  <c r="E83" i="14" l="1"/>
  <c r="E81" i="14"/>
  <c r="E79" i="14"/>
  <c r="E83" i="9"/>
  <c r="E81" i="9"/>
  <c r="E79" i="9"/>
  <c r="E83" i="10"/>
  <c r="E81" i="10"/>
  <c r="E79" i="10"/>
  <c r="E83" i="11"/>
  <c r="E81" i="11"/>
  <c r="E79" i="11"/>
  <c r="E83" i="12"/>
  <c r="E81" i="12"/>
  <c r="E79" i="12"/>
  <c r="E83" i="13"/>
  <c r="E81" i="13"/>
  <c r="E79" i="13"/>
  <c r="E83" i="45"/>
  <c r="E81" i="45"/>
  <c r="E79" i="45"/>
  <c r="B4" i="13" l="1"/>
  <c r="B4" i="12" s="1"/>
  <c r="B4" i="11" s="1"/>
  <c r="B4" i="10" s="1"/>
  <c r="B4" i="9" s="1"/>
  <c r="B4" i="14" s="1"/>
  <c r="F78" i="45" l="1"/>
  <c r="C78" i="45"/>
  <c r="H83" i="14" l="1"/>
  <c r="C83" i="14"/>
  <c r="F82" i="14"/>
  <c r="H82" i="14" s="1"/>
  <c r="C82" i="14"/>
  <c r="H81" i="14"/>
  <c r="C81" i="14"/>
  <c r="F80" i="14"/>
  <c r="H80" i="14" s="1"/>
  <c r="C80" i="14"/>
  <c r="H79" i="14"/>
  <c r="C79" i="14"/>
  <c r="F78" i="14"/>
  <c r="H78" i="14" s="1"/>
  <c r="C78" i="14"/>
  <c r="G74" i="14"/>
  <c r="E65" i="14"/>
  <c r="F65" i="14" s="1"/>
  <c r="C65" i="14"/>
  <c r="E64" i="14"/>
  <c r="F64" i="14" s="1"/>
  <c r="C64" i="14"/>
  <c r="E63" i="14"/>
  <c r="F63" i="14" s="1"/>
  <c r="C63" i="14"/>
  <c r="E62" i="14"/>
  <c r="F62" i="14" s="1"/>
  <c r="C62" i="14"/>
  <c r="E61" i="14"/>
  <c r="F61" i="14" s="1"/>
  <c r="C61" i="14"/>
  <c r="E55" i="14"/>
  <c r="F55" i="14" s="1"/>
  <c r="C55" i="14"/>
  <c r="E54" i="14"/>
  <c r="F54" i="14" s="1"/>
  <c r="C54" i="14"/>
  <c r="E53" i="14"/>
  <c r="F53" i="14" s="1"/>
  <c r="C53" i="14"/>
  <c r="E52" i="14"/>
  <c r="F52" i="14" s="1"/>
  <c r="C52" i="14"/>
  <c r="E51" i="14"/>
  <c r="F51" i="14" s="1"/>
  <c r="C51" i="14"/>
  <c r="F45" i="14"/>
  <c r="G45" i="14" s="1"/>
  <c r="D45" i="14"/>
  <c r="F44" i="14"/>
  <c r="G44" i="14" s="1"/>
  <c r="D44" i="14"/>
  <c r="F43" i="14"/>
  <c r="G43" i="14" s="1"/>
  <c r="D43" i="14"/>
  <c r="F42" i="14"/>
  <c r="G42" i="14" s="1"/>
  <c r="D42" i="14"/>
  <c r="F41" i="14"/>
  <c r="G41" i="14" s="1"/>
  <c r="D41" i="14"/>
  <c r="F35" i="14"/>
  <c r="G35" i="14" s="1"/>
  <c r="D35" i="14"/>
  <c r="F34" i="14"/>
  <c r="G34" i="14" s="1"/>
  <c r="D34" i="14"/>
  <c r="F33" i="14"/>
  <c r="G33" i="14" s="1"/>
  <c r="D33" i="14"/>
  <c r="F32" i="14"/>
  <c r="G32" i="14" s="1"/>
  <c r="D32" i="14"/>
  <c r="F31" i="14"/>
  <c r="G31" i="14" s="1"/>
  <c r="D31" i="14"/>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83" i="9"/>
  <c r="C83" i="9"/>
  <c r="F82" i="9"/>
  <c r="H82" i="9" s="1"/>
  <c r="C82" i="9"/>
  <c r="H81" i="9"/>
  <c r="C81" i="9"/>
  <c r="F80" i="9"/>
  <c r="H80" i="9" s="1"/>
  <c r="C80" i="9"/>
  <c r="H79" i="9"/>
  <c r="C79" i="9"/>
  <c r="F78" i="9"/>
  <c r="H78" i="9" s="1"/>
  <c r="C78" i="9"/>
  <c r="G74" i="9"/>
  <c r="E65" i="9"/>
  <c r="F65" i="9" s="1"/>
  <c r="C65" i="9"/>
  <c r="E64" i="9"/>
  <c r="F64" i="9" s="1"/>
  <c r="C64" i="9"/>
  <c r="E63" i="9"/>
  <c r="F63" i="9" s="1"/>
  <c r="C63" i="9"/>
  <c r="E62" i="9"/>
  <c r="F62" i="9" s="1"/>
  <c r="C62" i="9"/>
  <c r="E61" i="9"/>
  <c r="F61" i="9" s="1"/>
  <c r="C61" i="9"/>
  <c r="E55" i="9"/>
  <c r="F55" i="9" s="1"/>
  <c r="C55" i="9"/>
  <c r="E54" i="9"/>
  <c r="F54" i="9" s="1"/>
  <c r="C54" i="9"/>
  <c r="E53" i="9"/>
  <c r="F53" i="9" s="1"/>
  <c r="C53" i="9"/>
  <c r="E52" i="9"/>
  <c r="F52" i="9" s="1"/>
  <c r="C52" i="9"/>
  <c r="E51" i="9"/>
  <c r="F51" i="9" s="1"/>
  <c r="C51" i="9"/>
  <c r="F45" i="9"/>
  <c r="G45" i="9" s="1"/>
  <c r="D45" i="9"/>
  <c r="F44" i="9"/>
  <c r="G44" i="9" s="1"/>
  <c r="D44" i="9"/>
  <c r="F43" i="9"/>
  <c r="G43" i="9" s="1"/>
  <c r="D43" i="9"/>
  <c r="F42" i="9"/>
  <c r="G42" i="9" s="1"/>
  <c r="D42" i="9"/>
  <c r="F41" i="9"/>
  <c r="G41" i="9" s="1"/>
  <c r="D41" i="9"/>
  <c r="F35" i="9"/>
  <c r="G35" i="9" s="1"/>
  <c r="D35" i="9"/>
  <c r="F34" i="9"/>
  <c r="G34" i="9" s="1"/>
  <c r="D34" i="9"/>
  <c r="F33" i="9"/>
  <c r="G33" i="9" s="1"/>
  <c r="D33" i="9"/>
  <c r="F32" i="9"/>
  <c r="G32" i="9" s="1"/>
  <c r="D32" i="9"/>
  <c r="F31" i="9"/>
  <c r="G31" i="9" s="1"/>
  <c r="D31" i="9"/>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83" i="10"/>
  <c r="C83" i="10"/>
  <c r="F82" i="10"/>
  <c r="H82" i="10" s="1"/>
  <c r="C82" i="10"/>
  <c r="H81" i="10"/>
  <c r="C81" i="10"/>
  <c r="F80" i="10"/>
  <c r="H80" i="10" s="1"/>
  <c r="C80" i="10"/>
  <c r="H79" i="10"/>
  <c r="C79" i="10"/>
  <c r="F78" i="10"/>
  <c r="H78" i="10" s="1"/>
  <c r="C78" i="10"/>
  <c r="G74" i="10"/>
  <c r="E65" i="10"/>
  <c r="F65" i="10" s="1"/>
  <c r="C65" i="10"/>
  <c r="E64" i="10"/>
  <c r="F64" i="10" s="1"/>
  <c r="C64" i="10"/>
  <c r="E63" i="10"/>
  <c r="F63" i="10" s="1"/>
  <c r="C63" i="10"/>
  <c r="E62" i="10"/>
  <c r="F62" i="10" s="1"/>
  <c r="C62" i="10"/>
  <c r="E61" i="10"/>
  <c r="F61" i="10" s="1"/>
  <c r="C61" i="10"/>
  <c r="E55" i="10"/>
  <c r="F55" i="10" s="1"/>
  <c r="C55" i="10"/>
  <c r="E54" i="10"/>
  <c r="F54" i="10" s="1"/>
  <c r="C54" i="10"/>
  <c r="E53" i="10"/>
  <c r="F53" i="10" s="1"/>
  <c r="C53" i="10"/>
  <c r="E52" i="10"/>
  <c r="F52" i="10" s="1"/>
  <c r="C52" i="10"/>
  <c r="E51" i="10"/>
  <c r="F51" i="10" s="1"/>
  <c r="C51" i="10"/>
  <c r="F45" i="10"/>
  <c r="G45" i="10" s="1"/>
  <c r="D45" i="10"/>
  <c r="F44" i="10"/>
  <c r="G44" i="10" s="1"/>
  <c r="D44" i="10"/>
  <c r="F43" i="10"/>
  <c r="G43" i="10" s="1"/>
  <c r="D43" i="10"/>
  <c r="F42" i="10"/>
  <c r="G42" i="10" s="1"/>
  <c r="D42" i="10"/>
  <c r="F41" i="10"/>
  <c r="G41" i="10" s="1"/>
  <c r="D41" i="10"/>
  <c r="F35" i="10"/>
  <c r="G35" i="10" s="1"/>
  <c r="D35" i="10"/>
  <c r="F34" i="10"/>
  <c r="G34" i="10" s="1"/>
  <c r="D34" i="10"/>
  <c r="F33" i="10"/>
  <c r="G33" i="10" s="1"/>
  <c r="D33" i="10"/>
  <c r="F32" i="10"/>
  <c r="G32" i="10" s="1"/>
  <c r="D32" i="10"/>
  <c r="F31" i="10"/>
  <c r="G31" i="10" s="1"/>
  <c r="D31" i="10"/>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83" i="11"/>
  <c r="C83" i="11"/>
  <c r="F82" i="11"/>
  <c r="H82" i="11" s="1"/>
  <c r="C82" i="11"/>
  <c r="H81" i="11"/>
  <c r="C81" i="11"/>
  <c r="F80" i="11"/>
  <c r="H80" i="11" s="1"/>
  <c r="C80" i="11"/>
  <c r="H79" i="11"/>
  <c r="C79" i="11"/>
  <c r="F78" i="11"/>
  <c r="H78" i="11" s="1"/>
  <c r="C78" i="11"/>
  <c r="G74" i="11"/>
  <c r="E65" i="11"/>
  <c r="F65" i="11" s="1"/>
  <c r="C65" i="11"/>
  <c r="E64" i="11"/>
  <c r="F64" i="11" s="1"/>
  <c r="C64" i="11"/>
  <c r="E63" i="11"/>
  <c r="F63" i="11" s="1"/>
  <c r="C63" i="11"/>
  <c r="E62" i="11"/>
  <c r="F62" i="11" s="1"/>
  <c r="C62" i="11"/>
  <c r="E61" i="11"/>
  <c r="F61" i="11" s="1"/>
  <c r="C61" i="11"/>
  <c r="E55" i="11"/>
  <c r="F55" i="11" s="1"/>
  <c r="C55" i="11"/>
  <c r="E54" i="11"/>
  <c r="F54" i="11" s="1"/>
  <c r="C54" i="11"/>
  <c r="E53" i="11"/>
  <c r="F53" i="11" s="1"/>
  <c r="C53" i="11"/>
  <c r="E52" i="11"/>
  <c r="F52" i="11" s="1"/>
  <c r="C52" i="11"/>
  <c r="E51" i="11"/>
  <c r="F51" i="11" s="1"/>
  <c r="C51" i="11"/>
  <c r="F45" i="11"/>
  <c r="G45" i="11" s="1"/>
  <c r="D45" i="11"/>
  <c r="F44" i="11"/>
  <c r="G44" i="11" s="1"/>
  <c r="D44" i="11"/>
  <c r="F43" i="11"/>
  <c r="G43" i="11" s="1"/>
  <c r="D43" i="11"/>
  <c r="F42" i="11"/>
  <c r="G42" i="11" s="1"/>
  <c r="D42" i="11"/>
  <c r="F41" i="11"/>
  <c r="G41" i="11" s="1"/>
  <c r="D41" i="11"/>
  <c r="F35" i="11"/>
  <c r="G35" i="11" s="1"/>
  <c r="D35" i="11"/>
  <c r="F34" i="11"/>
  <c r="G34" i="11" s="1"/>
  <c r="D34" i="11"/>
  <c r="F33" i="11"/>
  <c r="G33" i="11" s="1"/>
  <c r="D33" i="11"/>
  <c r="F32" i="11"/>
  <c r="G32" i="11" s="1"/>
  <c r="D32" i="11"/>
  <c r="F31" i="11"/>
  <c r="G31" i="11" s="1"/>
  <c r="D31" i="1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83" i="12"/>
  <c r="C83" i="12"/>
  <c r="F82" i="12"/>
  <c r="H82" i="12" s="1"/>
  <c r="C82" i="12"/>
  <c r="H81" i="12"/>
  <c r="C81" i="12"/>
  <c r="F80" i="12"/>
  <c r="H80" i="12" s="1"/>
  <c r="C80" i="12"/>
  <c r="H79" i="12"/>
  <c r="C79" i="12"/>
  <c r="F78" i="12"/>
  <c r="H78" i="12" s="1"/>
  <c r="C78" i="12"/>
  <c r="G74" i="12"/>
  <c r="E65" i="12"/>
  <c r="F65" i="12" s="1"/>
  <c r="C65" i="12"/>
  <c r="E64" i="12"/>
  <c r="F64" i="12" s="1"/>
  <c r="C64" i="12"/>
  <c r="E63" i="12"/>
  <c r="F63" i="12" s="1"/>
  <c r="C63" i="12"/>
  <c r="E62" i="12"/>
  <c r="F62" i="12" s="1"/>
  <c r="C62" i="12"/>
  <c r="E61" i="12"/>
  <c r="F61" i="12" s="1"/>
  <c r="C61" i="12"/>
  <c r="E55" i="12"/>
  <c r="F55" i="12" s="1"/>
  <c r="C55" i="12"/>
  <c r="E54" i="12"/>
  <c r="F54" i="12" s="1"/>
  <c r="C54" i="12"/>
  <c r="E53" i="12"/>
  <c r="F53" i="12" s="1"/>
  <c r="C53" i="12"/>
  <c r="E52" i="12"/>
  <c r="F52" i="12" s="1"/>
  <c r="C52" i="12"/>
  <c r="E51" i="12"/>
  <c r="F51" i="12" s="1"/>
  <c r="C51" i="12"/>
  <c r="F45" i="12"/>
  <c r="G45" i="12" s="1"/>
  <c r="D45" i="12"/>
  <c r="F44" i="12"/>
  <c r="G44" i="12" s="1"/>
  <c r="D44" i="12"/>
  <c r="F43" i="12"/>
  <c r="G43" i="12" s="1"/>
  <c r="D43" i="12"/>
  <c r="F42" i="12"/>
  <c r="G42" i="12" s="1"/>
  <c r="D42" i="12"/>
  <c r="F41" i="12"/>
  <c r="G41" i="12" s="1"/>
  <c r="D41" i="12"/>
  <c r="F35" i="12"/>
  <c r="G35" i="12" s="1"/>
  <c r="D35" i="12"/>
  <c r="F34" i="12"/>
  <c r="G34" i="12" s="1"/>
  <c r="D34" i="12"/>
  <c r="F33" i="12"/>
  <c r="G33" i="12" s="1"/>
  <c r="D33" i="12"/>
  <c r="F32" i="12"/>
  <c r="G32" i="12" s="1"/>
  <c r="D32" i="12"/>
  <c r="F31" i="12"/>
  <c r="G31" i="12" s="1"/>
  <c r="D31" i="12"/>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83" i="13"/>
  <c r="C83" i="13"/>
  <c r="F82" i="13"/>
  <c r="H82" i="13" s="1"/>
  <c r="C82" i="13"/>
  <c r="H81" i="13"/>
  <c r="C81" i="13"/>
  <c r="F80" i="13"/>
  <c r="H80" i="13" s="1"/>
  <c r="C80" i="13"/>
  <c r="H79" i="13"/>
  <c r="C79" i="13"/>
  <c r="F78" i="13"/>
  <c r="H78" i="13" s="1"/>
  <c r="C78" i="13"/>
  <c r="G74" i="13"/>
  <c r="E65" i="13"/>
  <c r="F65" i="13" s="1"/>
  <c r="C65" i="13"/>
  <c r="E64" i="13"/>
  <c r="F64" i="13" s="1"/>
  <c r="C64" i="13"/>
  <c r="E63" i="13"/>
  <c r="F63" i="13" s="1"/>
  <c r="C63" i="13"/>
  <c r="E62" i="13"/>
  <c r="F62" i="13" s="1"/>
  <c r="C62" i="13"/>
  <c r="E61" i="13"/>
  <c r="F61" i="13" s="1"/>
  <c r="C61" i="13"/>
  <c r="E55" i="13"/>
  <c r="F55" i="13" s="1"/>
  <c r="C55" i="13"/>
  <c r="E54" i="13"/>
  <c r="F54" i="13" s="1"/>
  <c r="C54" i="13"/>
  <c r="E53" i="13"/>
  <c r="F53" i="13" s="1"/>
  <c r="C53" i="13"/>
  <c r="E52" i="13"/>
  <c r="F52" i="13" s="1"/>
  <c r="C52" i="13"/>
  <c r="E51" i="13"/>
  <c r="F51" i="13" s="1"/>
  <c r="C51" i="13"/>
  <c r="F45" i="13"/>
  <c r="G45" i="13" s="1"/>
  <c r="D45" i="13"/>
  <c r="F44" i="13"/>
  <c r="G44" i="13" s="1"/>
  <c r="D44" i="13"/>
  <c r="F43" i="13"/>
  <c r="G43" i="13" s="1"/>
  <c r="D43" i="13"/>
  <c r="F42" i="13"/>
  <c r="G42" i="13" s="1"/>
  <c r="D42" i="13"/>
  <c r="F41" i="13"/>
  <c r="G41" i="13" s="1"/>
  <c r="D41" i="13"/>
  <c r="F35" i="13"/>
  <c r="G35" i="13" s="1"/>
  <c r="D35" i="13"/>
  <c r="F34" i="13"/>
  <c r="G34" i="13" s="1"/>
  <c r="D34" i="13"/>
  <c r="F33" i="13"/>
  <c r="G33" i="13" s="1"/>
  <c r="D33" i="13"/>
  <c r="F32" i="13"/>
  <c r="G32" i="13" s="1"/>
  <c r="D32" i="13"/>
  <c r="F31" i="13"/>
  <c r="G31" i="13" s="1"/>
  <c r="D31" i="13"/>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F67" i="11" l="1"/>
  <c r="G47" i="11"/>
  <c r="G37" i="9"/>
  <c r="I27" i="13"/>
  <c r="F67" i="13"/>
  <c r="H85" i="13"/>
  <c r="H85" i="9"/>
  <c r="F67" i="10"/>
  <c r="H85" i="14"/>
  <c r="I27" i="10"/>
  <c r="H85" i="12"/>
  <c r="I27" i="12"/>
  <c r="I27" i="14"/>
  <c r="G37" i="14"/>
  <c r="G47" i="14"/>
  <c r="F57" i="14"/>
  <c r="F67" i="14"/>
  <c r="G47" i="9"/>
  <c r="F57" i="9"/>
  <c r="I27" i="9"/>
  <c r="F67" i="9"/>
  <c r="G47" i="10"/>
  <c r="F57" i="10"/>
  <c r="G37" i="10"/>
  <c r="H85" i="10"/>
  <c r="H85" i="11"/>
  <c r="I27" i="11"/>
  <c r="F57" i="11"/>
  <c r="G37" i="11"/>
  <c r="G37" i="12"/>
  <c r="G47" i="12"/>
  <c r="F57" i="12"/>
  <c r="F67" i="12"/>
  <c r="F57" i="13"/>
  <c r="G47" i="13"/>
  <c r="G37" i="13"/>
  <c r="C61" i="45"/>
  <c r="F45" i="45"/>
  <c r="G45" i="45" s="1"/>
  <c r="F44" i="45"/>
  <c r="G44" i="45" s="1"/>
  <c r="F43" i="45"/>
  <c r="G43" i="45" s="1"/>
  <c r="F42" i="45"/>
  <c r="G42" i="45" s="1"/>
  <c r="F41" i="45"/>
  <c r="G41" i="45" s="1"/>
  <c r="D45" i="45"/>
  <c r="D44" i="45"/>
  <c r="D42" i="45"/>
  <c r="D41" i="45"/>
  <c r="D43" i="45"/>
  <c r="F82" i="45"/>
  <c r="H82" i="45" s="1"/>
  <c r="F80" i="45"/>
  <c r="H80" i="45" s="1"/>
  <c r="H83" i="45"/>
  <c r="H81" i="45"/>
  <c r="H79" i="45"/>
  <c r="E65" i="45"/>
  <c r="F65" i="45" s="1"/>
  <c r="E64" i="45"/>
  <c r="F64" i="45" s="1"/>
  <c r="E63" i="45"/>
  <c r="F63" i="45" s="1"/>
  <c r="E62" i="45"/>
  <c r="F62" i="45" s="1"/>
  <c r="E61" i="45"/>
  <c r="F61" i="45" s="1"/>
  <c r="C65" i="45"/>
  <c r="C64" i="45"/>
  <c r="C63" i="45"/>
  <c r="C62" i="45"/>
  <c r="E55" i="45"/>
  <c r="F55" i="45" s="1"/>
  <c r="C55" i="45"/>
  <c r="E54" i="45"/>
  <c r="F54" i="45" s="1"/>
  <c r="C54" i="45"/>
  <c r="E53" i="45"/>
  <c r="F53" i="45" s="1"/>
  <c r="C53" i="45"/>
  <c r="E52" i="45"/>
  <c r="F52" i="45" s="1"/>
  <c r="C52" i="45"/>
  <c r="H8" i="45"/>
  <c r="I8" i="45" s="1"/>
  <c r="H9" i="45"/>
  <c r="I9" i="45" s="1"/>
  <c r="H10" i="45"/>
  <c r="I10" i="45" s="1"/>
  <c r="H11" i="45"/>
  <c r="I11" i="45" s="1"/>
  <c r="H12" i="45"/>
  <c r="I12" i="45" s="1"/>
  <c r="H13" i="45"/>
  <c r="I13" i="45" s="1"/>
  <c r="H14" i="45"/>
  <c r="I14" i="45" s="1"/>
  <c r="H15" i="45"/>
  <c r="I15" i="45" s="1"/>
  <c r="H16" i="45"/>
  <c r="I16" i="45" s="1"/>
  <c r="H17" i="45"/>
  <c r="I17" i="45" s="1"/>
  <c r="H18" i="45"/>
  <c r="I18" i="45" s="1"/>
  <c r="H19" i="45"/>
  <c r="I19" i="45" s="1"/>
  <c r="H20" i="45"/>
  <c r="I20" i="45" s="1"/>
  <c r="H21" i="45"/>
  <c r="I21" i="45" s="1"/>
  <c r="H22" i="45"/>
  <c r="I22" i="45" s="1"/>
  <c r="H23" i="45"/>
  <c r="I23" i="45" s="1"/>
  <c r="H24" i="45"/>
  <c r="I24" i="45" s="1"/>
  <c r="H25" i="45"/>
  <c r="I25" i="45" s="1"/>
  <c r="F31" i="45"/>
  <c r="G31" i="45" s="1"/>
  <c r="F32" i="45"/>
  <c r="G32" i="45" s="1"/>
  <c r="F33" i="45"/>
  <c r="G33" i="45" s="1"/>
  <c r="F34" i="45"/>
  <c r="G34" i="45" s="1"/>
  <c r="F35" i="45"/>
  <c r="G35" i="45" s="1"/>
  <c r="E51" i="45"/>
  <c r="F51" i="45" s="1"/>
  <c r="H78" i="45"/>
  <c r="H17" i="39"/>
  <c r="H16" i="39"/>
  <c r="H15" i="39"/>
  <c r="H14" i="39"/>
  <c r="H13" i="39"/>
  <c r="H12" i="39"/>
  <c r="G74" i="45"/>
  <c r="H11" i="39" s="1"/>
  <c r="C83" i="45"/>
  <c r="C82" i="45"/>
  <c r="C81" i="45"/>
  <c r="C80" i="45"/>
  <c r="C79" i="45"/>
  <c r="C51" i="45"/>
  <c r="D35" i="45"/>
  <c r="D34" i="45"/>
  <c r="D33" i="45"/>
  <c r="D32" i="45"/>
  <c r="D31" i="45"/>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N13" i="39" s="1"/>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B1" i="13" l="1"/>
  <c r="B1" i="14"/>
  <c r="C13" i="39"/>
  <c r="F1" i="45"/>
  <c r="F1" i="10"/>
  <c r="F1" i="9"/>
  <c r="B1" i="10"/>
  <c r="F1" i="13"/>
  <c r="F1" i="14"/>
  <c r="B1" i="11"/>
  <c r="B1" i="12"/>
  <c r="F1" i="12"/>
  <c r="B1" i="45"/>
  <c r="S17" i="39"/>
  <c r="S15" i="39"/>
  <c r="S14" i="39"/>
  <c r="S13" i="39"/>
  <c r="S12" i="39"/>
  <c r="S16" i="39"/>
  <c r="E15" i="39"/>
  <c r="H18" i="39"/>
  <c r="F18" i="40" s="1"/>
  <c r="N18" i="39"/>
  <c r="F25" i="40" s="1"/>
  <c r="R18" i="39"/>
  <c r="F29" i="40" s="1"/>
  <c r="G13" i="39"/>
  <c r="M18" i="39"/>
  <c r="F24" i="40" s="1"/>
  <c r="O18" i="39"/>
  <c r="F26" i="40" s="1"/>
  <c r="Q18" i="39"/>
  <c r="F28" i="40" s="1"/>
  <c r="G17" i="39"/>
  <c r="G15" i="39"/>
  <c r="E16" i="39"/>
  <c r="F17" i="39"/>
  <c r="F14" i="39"/>
  <c r="E12" i="39"/>
  <c r="F16" i="39"/>
  <c r="F15" i="39"/>
  <c r="E17" i="39"/>
  <c r="E14" i="39"/>
  <c r="E13" i="39"/>
  <c r="I16" i="39"/>
  <c r="G14" i="39"/>
  <c r="G12" i="39"/>
  <c r="I12" i="39"/>
  <c r="D17" i="39"/>
  <c r="G16" i="39"/>
  <c r="C12" i="39"/>
  <c r="C15" i="39"/>
  <c r="C14" i="39"/>
  <c r="D15" i="39"/>
  <c r="D13" i="39"/>
  <c r="D16" i="39"/>
  <c r="D14" i="39"/>
  <c r="D12" i="39"/>
  <c r="I14" i="39"/>
  <c r="F12" i="39"/>
  <c r="F13" i="39"/>
  <c r="I15" i="39"/>
  <c r="I17" i="39"/>
  <c r="I13" i="39"/>
  <c r="G47" i="45"/>
  <c r="E11" i="39" s="1"/>
  <c r="H85" i="45"/>
  <c r="I11" i="39" s="1"/>
  <c r="F57" i="45"/>
  <c r="F11" i="39" s="1"/>
  <c r="F67" i="45"/>
  <c r="G11" i="39" s="1"/>
  <c r="I27" i="45"/>
  <c r="S11" i="39"/>
  <c r="K18" i="39"/>
  <c r="F22" i="40" s="1"/>
  <c r="G37" i="45"/>
  <c r="D11" i="39" s="1"/>
  <c r="L18" i="39"/>
  <c r="F23" i="40" s="1"/>
  <c r="P18" i="39"/>
  <c r="F27" i="40" s="1"/>
  <c r="D18" i="39" l="1"/>
  <c r="F14" i="40" s="1"/>
  <c r="J13" i="39"/>
  <c r="T13" i="39" s="1"/>
  <c r="E18" i="39"/>
  <c r="F15" i="40" s="1"/>
  <c r="G18" i="39"/>
  <c r="F17" i="40" s="1"/>
  <c r="I18" i="39"/>
  <c r="F19" i="40" s="1"/>
  <c r="F18" i="39"/>
  <c r="F16" i="40" s="1"/>
  <c r="J14" i="39"/>
  <c r="T14" i="39" s="1"/>
  <c r="J12" i="39"/>
  <c r="T12" i="39" s="1"/>
  <c r="G162" i="13"/>
  <c r="J15" i="39"/>
  <c r="T15" i="39" s="1"/>
  <c r="G162" i="11"/>
  <c r="G162" i="10"/>
  <c r="G162" i="9"/>
  <c r="C16" i="39"/>
  <c r="J16" i="39" s="1"/>
  <c r="T16" i="39" s="1"/>
  <c r="G162" i="12"/>
  <c r="C17" i="39"/>
  <c r="J17" i="39" s="1"/>
  <c r="T17" i="39" s="1"/>
  <c r="G162" i="14"/>
  <c r="F30" i="40"/>
  <c r="F36" i="40" s="1"/>
  <c r="G41" i="40" s="1"/>
  <c r="G162" i="45"/>
  <c r="C11" i="39"/>
  <c r="S18" i="39"/>
  <c r="K5" i="39" s="1"/>
  <c r="K6" i="39" s="1"/>
  <c r="G33" i="40" l="1"/>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text>
        <r>
          <rPr>
            <b/>
            <sz val="9"/>
            <color indexed="81"/>
            <rFont val="Tahoma"/>
            <family val="2"/>
          </rPr>
          <t>Hildebrand:</t>
        </r>
        <r>
          <rPr>
            <sz val="9"/>
            <color indexed="81"/>
            <rFont val="Tahoma"/>
            <family val="2"/>
          </rPr>
          <t xml:space="preserve">
Please include boat number when using this section.</t>
        </r>
      </text>
    </comment>
    <comment ref="B4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text>
        <r>
          <rPr>
            <b/>
            <sz val="9"/>
            <color indexed="81"/>
            <rFont val="Tahoma"/>
            <family val="2"/>
          </rPr>
          <t>Hildebrand:</t>
        </r>
        <r>
          <rPr>
            <sz val="9"/>
            <color indexed="81"/>
            <rFont val="Tahoma"/>
            <family val="2"/>
          </rPr>
          <t xml:space="preserve">
Please ensure the aircraft number is provided in this section.</t>
        </r>
      </text>
    </comment>
    <comment ref="C6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<sst xmlns="http://schemas.openxmlformats.org/spreadsheetml/2006/main" count="3938" uniqueCount="338">
  <si>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</si>
  <si>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</si>
  <si>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</si>
  <si>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</si>
  <si>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</si>
  <si>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</si>
  <si>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</si>
  <si>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</si>
  <si>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</si>
  <si>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</si>
  <si>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</si>
  <si>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</si>
  <si>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</si>
  <si>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</si>
  <si>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</si>
  <si>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</si>
  <si>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</si>
  <si>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</si>
  <si>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</si>
  <si>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</si>
  <si>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</si>
  <si>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</si>
  <si>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</si>
  <si>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</si>
  <si>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</si>
  <si>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</si>
  <si>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</si>
  <si>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</si>
  <si>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</si>
  <si>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</si>
  <si>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</si>
  <si>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</si>
  <si>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</si>
  <si>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</si>
  <si>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</si>
  <si>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</si>
  <si>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</si>
  <si>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</si>
  <si>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</si>
  <si>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</si>
  <si>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</si>
  <si>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</si>
  <si>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</si>
  <si>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</si>
  <si>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</si>
  <si>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</si>
  <si>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</si>
  <si>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</si>
  <si>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</si>
  <si>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</si>
  <si>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</si>
  <si>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</si>
  <si>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</si>
  <si>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</si>
  <si>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</si>
  <si>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</si>
  <si>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</si>
  <si>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</si>
  <si>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</si>
  <si>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</si>
  <si>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</si>
  <si>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</si>
  <si>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</si>
  <si>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</si>
  <si>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</si>
  <si>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</si>
  <si>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</si>
  <si>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</si>
  <si>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</si>
  <si>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</si>
  <si>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</si>
  <si>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</si>
  <si>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</si>
  <si>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</si>
  <si>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</si>
  <si>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</si>
  <si>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</si>
  <si>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</si>
  <si>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</si>
  <si>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</si>
  <si>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</si>
  <si>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</si>
  <si>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</si>
  <si>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</si>
  <si>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</si>
  <si>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</si>
  <si>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</si>
  <si>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</si>
  <si>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</si>
  <si>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</si>
  <si>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</si>
  <si>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</si>
  <si>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</si>
  <si>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</si>
  <si>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</si>
  <si>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</si>
  <si>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</si>
  <si>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</si>
  <si>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</si>
  <si>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</si>
  <si>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</si>
  <si>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</si>
  <si>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</si>
  <si>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</si>
  <si>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</si>
  <si>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</si>
  <si>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</si>
  <si>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</si>
  <si>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</si>
  <si>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</si>
  <si>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</si>
  <si>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</si>
  <si>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</si>
  <si>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</si>
  <si>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</si>
  <si>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</si>
  <si>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</si>
  <si>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</si>
  <si>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</si>
  <si>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</si>
  <si>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</si>
  <si>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</si>
  <si>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</si>
  <si>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</si>
  <si>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</si>
  <si>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</si>
  <si>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</si>
  <si>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</si>
  <si>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</si>
  <si>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</si>
  <si>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</si>
  <si>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</si>
  <si>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</si>
  <si>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</si>
  <si>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</si>
  <si>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</si>
  <si>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</si>
  <si>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</si>
  <si>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</si>
  <si>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</si>
  <si>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</si>
  <si>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</si>
  <si>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</si>
  <si>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</si>
  <si>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</si>
  <si>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</si>
  <si>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</si>
  <si>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</si>
  <si>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</si>
  <si>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</si>
  <si>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</si>
  <si>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</si>
  <si>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</si>
  <si>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</si>
  <si>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</si>
  <si>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</si>
  <si>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</si>
  <si>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</si>
  <si>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</si>
  <si>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</si>
  <si>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</si>
  <si>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</si>
  <si>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</si>
  <si>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</si>
  <si>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</si>
  <si>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</si>
  <si>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</si>
  <si>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</si>
  <si>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</si>
  <si>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</si>
  <si>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</si>
  <si>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</si>
  <si>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</si>
  <si>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</si>
  <si>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</si>
  <si>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</si>
  <si>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</si>
  <si>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</si>
  <si>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</si>
  <si>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</si>
  <si>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</si>
  <si>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</si>
  <si>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</si>
  <si>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</si>
  <si>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</si>
  <si>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</si>
  <si>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</si>
  <si>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</si>
  <si>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</si>
  <si>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</si>
  <si>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</si>
  <si>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</si>
  <si>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</si>
  <si>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</si>
  <si>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</si>
  <si>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</si>
  <si>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</si>
  <si>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Boats Costs</t>
  </si>
  <si>
    <t>Total Coast Guard Cutter Costs</t>
  </si>
  <si>
    <t>O-2</t>
  </si>
  <si>
    <t>O-3</t>
  </si>
  <si>
    <t>O-4</t>
  </si>
  <si>
    <t>O-5</t>
  </si>
  <si>
    <t>O-6</t>
  </si>
  <si>
    <t>O-1</t>
  </si>
  <si>
    <t>Employee</t>
  </si>
  <si>
    <t>ID</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</si>
  <si>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</si>
  <si>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</si>
  <si>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</si>
  <si>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</si>
  <si>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</si>
  <si>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</si>
  <si>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</si>
  <si>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</si>
  <si>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</si>
  <si>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</si>
  <si>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</si>
  <si>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</si>
  <si>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</si>
  <si>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</si>
  <si>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</si>
  <si>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</si>
  <si>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</si>
  <si>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</si>
  <si>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</si>
  <si>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</si>
  <si>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</si>
  <si>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</si>
  <si>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</si>
  <si>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t>Boats-RBM (Response Boat, Medium)</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</si>
  <si>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</si>
  <si>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</si>
  <si>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</si>
  <si>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</si>
  <si>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</si>
  <si>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</si>
  <si>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</si>
  <si>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</si>
  <si>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</si>
  <si>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</si>
  <si>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</si>
  <si>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</si>
  <si>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</si>
  <si>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</si>
  <si>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</si>
  <si>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</si>
  <si>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</si>
  <si>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</si>
  <si>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</si>
  <si>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</si>
  <si>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</si>
  <si>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</si>
  <si>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A,R,C</t>
  </si>
  <si>
    <t>AL-00</t>
  </si>
  <si>
    <t>AD-00</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</si>
  <si>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</si>
  <si>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</si>
  <si>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</si>
  <si>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</si>
  <si>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</si>
  <si>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</si>
  <si>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</si>
  <si>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</si>
  <si>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</si>
  <si>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</si>
  <si>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</si>
  <si>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</si>
  <si>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</si>
  <si>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</si>
  <si>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</si>
  <si>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</si>
  <si>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</si>
  <si>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</si>
  <si>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</si>
  <si>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</si>
  <si>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</si>
  <si>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</si>
  <si>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</si>
  <si>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</si>
  <si>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</si>
  <si>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</si>
  <si>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</si>
  <si>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</si>
  <si>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</si>
  <si>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</si>
  <si>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</si>
  <si>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</si>
  <si>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Cutters-WSLM 418</t>
  </si>
  <si>
    <t>Cutters-WAGB 399</t>
  </si>
  <si>
    <t>Cutters-WPC 154</t>
  </si>
  <si>
    <t>Cutters-WAGB</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</si>
  <si>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</si>
  <si>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</si>
  <si>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Cutters-WMSL 418</t>
  </si>
  <si>
    <t>Enhanced MICP (CAMSLANT)</t>
  </si>
  <si>
    <t>Command and Control Trailer (C2 Trailer)(NSF Surrey)</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</si>
  <si>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</si>
  <si>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</si>
  <si>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</si>
  <si>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</si>
  <si>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</si>
  <si>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</si>
  <si>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</si>
  <si>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</si>
  <si>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</si>
  <si>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</si>
  <si>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S17012</t>
  </si>
  <si>
    <t>3.  It is highly recommended that everyone read Chapter 4 of the new NPFC TOPS - Incident and Cost Documentation Procedures for FPN/CPN/DPN to ensure you are familiar with entries in the latest version of the Excel 5136 Workbook.</t>
  </si>
  <si>
    <t>Hildebrand</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</si>
  <si>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</si>
  <si>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</si>
  <si>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</si>
  <si>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</si>
  <si>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</si>
  <si>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</si>
  <si>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</si>
  <si>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</si>
  <si>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</si>
  <si>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</si>
  <si>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</si>
  <si>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</si>
  <si>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</si>
  <si>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</si>
  <si>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</si>
  <si>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</si>
  <si>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</si>
  <si>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</si>
  <si>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</si>
  <si>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</si>
  <si>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</si>
  <si>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</si>
  <si>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</si>
  <si>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</si>
  <si>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</si>
  <si>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</si>
  <si>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Note:  COMDT CG-833 has promulgated an update to the Standard Rates Instruction 7310.1 (series), signed March 29th, 2017.  The effective date of this instruction corresponds to the update of this workbook, which is 30 days from the signature date.  So this workbook and instruction guiding it, are effective on 28 April 2017.  As of October 2017, the vehicle section has been updated with new vehicle codes and GSA standard rates.</t>
  </si>
  <si>
    <t>Updated Mar 2017 with FY 18 Vehicle Rates (R.N.H., NPFC @202-795-6081 or cell @540-642-3795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</si>
</sst>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20">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b/>
      <sz val="10"/>
      <color indexed="30"/>
      <name val="Helv"/>
    </font>
    <font>
      <sz val="10"/>
      <color indexed="10"/>
      <name val="Helv"/>
    </font>
    <font>
      <b/>
      <sz val="10"/>
      <color indexed="10"/>
      <name val="Helv"/>
    </font>
    <font>
      <sz val="9"/>
      <color indexed="81"/>
      <name val="Tahoma"/>
      <family val="2"/>
    </font>
    <font>
      <b/>
      <sz val="9"/>
      <color indexed="81"/>
      <name val="Tahoma"/>
      <family val="2"/>
    </font>
    <font>
      <b/>
      <sz val="20"/>
      <name val="Helv"/>
    </font>
    <font>
      <b/>
      <sz val="10"/>
      <color rgb="FF0070C0"/>
      <name val="Helv"/>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s>
  <borders count="67">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3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1" fontId="7" fillId="4" borderId="31" xfId="0" applyNumberFormat="1" applyFont="1" applyFill="1" applyBorder="1" applyAlignment="1" applyProtection="1">
      <alignment horizontal="center"/>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7" fontId="7" fillId="4" borderId="1" xfId="0" applyNumberFormat="1" applyFont="1" applyFill="1" applyBorder="1" applyAlignment="1" applyProtection="1">
      <alignment horizontal="center"/>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4" fillId="0" borderId="0" xfId="0" applyFont="1" applyBorder="1" applyAlignment="1">
      <alignment wrapText="1"/>
    </xf>
    <xf numFmtId="0" fontId="7" fillId="4" borderId="44" xfId="0" applyFont="1" applyFill="1" applyBorder="1" applyProtection="1">
      <protection locked="0"/>
    </xf>
    <xf numFmtId="0" fontId="15" fillId="0" borderId="0" xfId="0" applyFont="1" applyBorder="1" applyAlignment="1">
      <alignment wrapText="1"/>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8" fillId="9" borderId="21" xfId="0" applyNumberFormat="1" applyFont="1" applyFill="1" applyBorder="1" applyProtection="1"/>
    <xf numFmtId="7" fontId="18" fillId="9" borderId="21" xfId="0" applyNumberFormat="1" applyFont="1" applyFill="1" applyBorder="1" applyProtection="1"/>
    <xf numFmtId="0" fontId="18" fillId="9" borderId="21" xfId="0" applyFont="1" applyFill="1" applyBorder="1" applyProtection="1"/>
    <xf numFmtId="0" fontId="18" fillId="9" borderId="21" xfId="0" applyFont="1" applyFill="1" applyBorder="1" applyProtection="1">
      <protection locked="0"/>
    </xf>
    <xf numFmtId="0" fontId="4" fillId="9" borderId="28" xfId="0" applyFont="1" applyFill="1" applyBorder="1"/>
    <xf numFmtId="15" fontId="18"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applyAlignment="1" applyProtection="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9" fillId="0" borderId="0" xfId="0" applyFont="1" applyBorder="1" applyAlignment="1">
      <alignment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5"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6"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xf numFmtId="0" fontId="11" fillId="0" borderId="0" xfId="0" applyFont="1" applyBorder="1" applyAlignment="1">
      <alignment horizontal="center" wrapText="1"/>
    </xf>
    <xf numFmtId="0" fontId="1" fillId="9" borderId="64" xfId="0" applyFont="1" applyFill="1" applyBorder="1" applyAlignment="1">
      <alignment horizontal="left" wrapText="1"/>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tabSelected="1" workbookViewId="0">
      <selection activeCell="A4" sqref="A4"/>
    </sheetView>
  </sheetViews>
  <sheetFormatPr defaultRowHeight="12.75"/>
  <cols>
    <col min="1" max="1" width="100.5703125" style="19" customWidth="1"/>
  </cols>
  <sheetData>
    <row r="1" spans="1:1">
      <c r="A1" s="21" t="s">
        <v>129</v>
      </c>
    </row>
    <row r="2" spans="1:1">
      <c r="A2" s="21" t="s">
        <v>130</v>
      </c>
    </row>
    <row r="3" spans="1:1">
      <c r="A3" s="21" t="s">
        <v>131</v>
      </c>
    </row>
    <row r="4" spans="1:1">
      <c r="A4" s="428" t="s">
        <v>337</v>
      </c>
    </row>
    <row r="5" spans="1:1" ht="13.5" thickBot="1">
      <c r="A5" s="428"/>
    </row>
    <row r="6" spans="1:1" ht="68.25" customHeight="1" thickBot="1">
      <c r="A6" s="429" t="s">
        <v>336</v>
      </c>
    </row>
    <row r="7" spans="1:1" ht="76.5">
      <c r="A7" s="18" t="s">
        <v>292</v>
      </c>
    </row>
    <row r="8" spans="1:1">
      <c r="A8" s="18"/>
    </row>
    <row r="9" spans="1:1" ht="45.75" customHeight="1">
      <c r="A9" s="98" t="s">
        <v>293</v>
      </c>
    </row>
    <row r="10" spans="1:1">
      <c r="A10" s="18"/>
    </row>
    <row r="11" spans="1:1" s="97" customFormat="1" ht="58.5" customHeight="1">
      <c r="A11" s="290" t="s">
        <v>308</v>
      </c>
    </row>
    <row r="12" spans="1:1" s="97" customFormat="1" ht="63.75" customHeight="1">
      <c r="A12" s="258" t="s">
        <v>252</v>
      </c>
    </row>
    <row r="13" spans="1:1" s="97" customFormat="1" ht="54.75" customHeight="1">
      <c r="A13" s="98"/>
    </row>
    <row r="14" spans="1:1" s="97" customFormat="1" ht="97.5" customHeight="1">
      <c r="A14" s="98"/>
    </row>
    <row r="15" spans="1:1" s="97" customFormat="1" ht="49.5" customHeight="1">
      <c r="A15" s="98"/>
    </row>
    <row r="16" spans="1:1" s="97" customFormat="1">
      <c r="A16" s="20"/>
    </row>
    <row r="17" spans="1:1" s="97" customFormat="1">
      <c r="A17" s="98"/>
    </row>
    <row r="18" spans="1:1" s="97" customFormat="1" ht="57" customHeight="1">
      <c r="A18" s="98"/>
    </row>
    <row r="19" spans="1:1" s="97" customFormat="1" ht="12" customHeight="1">
      <c r="A19" s="98"/>
    </row>
    <row r="20" spans="1:1" s="97" customFormat="1">
      <c r="A20" s="98"/>
    </row>
    <row r="21" spans="1:1" s="97" customFormat="1">
      <c r="A21" s="98"/>
    </row>
    <row r="22" spans="1:1" s="97" customFormat="1">
      <c r="A22" s="98"/>
    </row>
    <row r="23" spans="1:1" s="97" customFormat="1" ht="63" customHeight="1">
      <c r="A23" s="98"/>
    </row>
    <row r="24" spans="1:1" s="97" customFormat="1" ht="50.25" customHeight="1">
      <c r="A24" s="98"/>
    </row>
    <row r="25" spans="1:1" s="97" customFormat="1">
      <c r="A25" s="98"/>
    </row>
    <row r="26" spans="1:1" s="97" customFormat="1" ht="48.75" customHeight="1">
      <c r="A26" s="98"/>
    </row>
    <row r="27" spans="1:1" s="97" customFormat="1">
      <c r="A27" s="98"/>
    </row>
    <row r="28" spans="1:1" s="97" customFormat="1" ht="34.5" customHeight="1">
      <c r="A28" s="20"/>
    </row>
    <row r="29" spans="1:1" s="97" customFormat="1">
      <c r="A29" s="98"/>
    </row>
    <row r="30" spans="1:1" s="97" customFormat="1" ht="48" customHeight="1">
      <c r="A30" s="98"/>
    </row>
    <row r="31" spans="1:1" s="97" customFormat="1">
      <c r="A31" s="98"/>
    </row>
    <row r="32" spans="1:1" s="97" customFormat="1" ht="32.25" customHeight="1">
      <c r="A32" s="20"/>
    </row>
    <row r="33" spans="1:1" s="97" customFormat="1">
      <c r="A33" s="98"/>
    </row>
    <row r="34" spans="1:1" s="97" customFormat="1" ht="50.25" customHeight="1">
      <c r="A34" s="20"/>
    </row>
    <row r="35" spans="1:1" s="97" customFormat="1">
      <c r="A35" s="98"/>
    </row>
    <row r="36" spans="1:1" s="97" customFormat="1">
      <c r="A36" s="20"/>
    </row>
    <row r="37" spans="1:1" s="97" customFormat="1">
      <c r="A37" s="98"/>
    </row>
    <row r="38" spans="1:1" s="97" customFormat="1">
      <c r="A38" s="98"/>
    </row>
    <row r="39" spans="1:1" s="97" customFormat="1">
      <c r="A39" s="98"/>
    </row>
    <row r="40" spans="1:1" s="97" customFormat="1" ht="78.75" customHeight="1">
      <c r="A40" s="256"/>
    </row>
    <row r="41" spans="1:1" s="97" customFormat="1">
      <c r="A41" s="98"/>
    </row>
    <row r="42" spans="1:1" s="97" customFormat="1" ht="31.5" customHeight="1">
      <c r="A42" s="98"/>
    </row>
    <row r="43" spans="1:1" s="97" customFormat="1">
      <c r="A43" s="98"/>
    </row>
    <row r="44" spans="1:1" s="97" customFormat="1">
      <c r="A44" s="20"/>
    </row>
    <row r="45" spans="1:1" s="97" customFormat="1" ht="13.5" thickBot="1">
      <c r="A45" s="22"/>
    </row>
    <row r="46" spans="1:1" s="97" customFormat="1">
      <c r="A46" s="98"/>
    </row>
    <row r="47" spans="1:1" s="97" customFormat="1" ht="13.5" thickBot="1">
      <c r="A47" s="22"/>
    </row>
    <row r="48" spans="1:1" s="97" customFormat="1">
      <c r="A48" s="98"/>
    </row>
    <row r="49" spans="1:1" s="97" customFormat="1" ht="46.5" customHeight="1">
      <c r="A49" s="98"/>
    </row>
    <row r="50" spans="1:1" s="97" customFormat="1">
      <c r="A50" s="98"/>
    </row>
    <row r="51" spans="1:1" s="97" customFormat="1">
      <c r="A51" s="20"/>
    </row>
    <row r="52" spans="1:1" s="97" customFormat="1" ht="13.5" thickBot="1">
      <c r="A52" s="22"/>
    </row>
    <row r="53" spans="1:1" s="97" customFormat="1">
      <c r="A53" s="99"/>
    </row>
    <row r="54" spans="1:1" s="97" customFormat="1">
      <c r="A54" s="20"/>
    </row>
    <row r="55" spans="1:1" s="97" customFormat="1">
      <c r="A55" s="100"/>
    </row>
    <row r="56" spans="1:1" s="97" customFormat="1">
      <c r="A56" s="98"/>
    </row>
    <row r="57" spans="1:1" s="97" customFormat="1" ht="59.25" customHeight="1">
      <c r="A57" s="99"/>
    </row>
    <row r="58" spans="1:1" s="97" customFormat="1">
      <c r="A58" s="98"/>
    </row>
    <row r="59" spans="1:1" s="97" customFormat="1">
      <c r="A59" s="20"/>
    </row>
    <row r="60" spans="1:1" s="97" customFormat="1" ht="13.5" thickBot="1">
      <c r="A60" s="22"/>
    </row>
    <row r="61" spans="1:1" s="97" customFormat="1">
      <c r="A61" s="98"/>
    </row>
    <row r="62" spans="1:1" s="97" customFormat="1">
      <c r="A62" s="23"/>
    </row>
    <row r="63" spans="1:1" s="97" customFormat="1">
      <c r="A63" s="23"/>
    </row>
    <row r="64" spans="1:1" s="97" customFormat="1">
      <c r="A64" s="98"/>
    </row>
    <row r="65" spans="1:1" s="97" customFormat="1">
      <c r="A65" s="98"/>
    </row>
    <row r="66" spans="1:1" s="97" customFormat="1" ht="68.25" customHeight="1">
      <c r="A66" s="98"/>
    </row>
    <row r="67" spans="1:1" s="97" customFormat="1">
      <c r="A67" s="98"/>
    </row>
    <row r="68" spans="1:1" s="97" customFormat="1">
      <c r="A68" s="20"/>
    </row>
    <row r="69" spans="1:1" s="97" customFormat="1">
      <c r="A69" s="98"/>
    </row>
    <row r="70" spans="1:1" s="97" customFormat="1">
      <c r="A70" s="20"/>
    </row>
    <row r="71" spans="1:1">
      <c r="A71" s="18"/>
    </row>
    <row r="72" spans="1:1">
      <c r="A72"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E10" sqref="E10"/>
    </sheetView>
  </sheetViews>
  <sheetFormatPr defaultRowHeight="12.75"/>
  <cols>
    <col min="1" max="2" width="9.140625" style="291"/>
    <col min="3" max="3" width="11.7109375" style="291" customWidth="1"/>
    <col min="4" max="4" width="8.7109375" style="291" customWidth="1"/>
    <col min="5" max="5" width="16.85546875" style="291" customWidth="1"/>
    <col min="6" max="6" width="16.42578125" style="292" customWidth="1"/>
    <col min="7" max="7" width="16.28515625" style="292" customWidth="1"/>
    <col min="8" max="16384" width="9.140625" style="291"/>
  </cols>
  <sheetData>
    <row r="1" spans="1:7">
      <c r="A1" s="297"/>
      <c r="B1" s="298"/>
      <c r="C1" s="298"/>
      <c r="D1" s="298"/>
      <c r="E1" s="298"/>
      <c r="F1" s="301"/>
      <c r="G1" s="302"/>
    </row>
    <row r="2" spans="1:7" ht="23.25" customHeight="1">
      <c r="A2" s="417" t="s">
        <v>310</v>
      </c>
      <c r="B2" s="418"/>
      <c r="C2" s="418"/>
      <c r="D2" s="418"/>
      <c r="E2" s="418"/>
      <c r="F2" s="418"/>
      <c r="G2" s="419"/>
    </row>
    <row r="3" spans="1:7">
      <c r="A3" s="417"/>
      <c r="B3" s="418"/>
      <c r="C3" s="418"/>
      <c r="D3" s="418"/>
      <c r="E3" s="418"/>
      <c r="F3" s="418"/>
      <c r="G3" s="419"/>
    </row>
    <row r="4" spans="1:7">
      <c r="A4" s="357"/>
      <c r="B4" s="294"/>
      <c r="C4" s="294"/>
      <c r="D4" s="294"/>
      <c r="E4" s="294"/>
      <c r="F4" s="296"/>
      <c r="G4" s="309"/>
    </row>
    <row r="5" spans="1:7">
      <c r="A5" s="357"/>
      <c r="B5" s="294"/>
      <c r="C5" s="294"/>
      <c r="D5" s="294"/>
      <c r="E5" s="294"/>
      <c r="F5" s="296"/>
      <c r="G5" s="309"/>
    </row>
    <row r="6" spans="1:7" ht="13.5" thickBot="1">
      <c r="A6" s="358" t="s">
        <v>3</v>
      </c>
      <c r="B6" s="361" t="s">
        <v>307</v>
      </c>
      <c r="C6" s="294"/>
      <c r="D6" s="294"/>
      <c r="E6" s="293" t="s">
        <v>51</v>
      </c>
      <c r="F6" s="420" t="s">
        <v>297</v>
      </c>
      <c r="G6" s="421"/>
    </row>
    <row r="7" spans="1:7">
      <c r="A7" s="357"/>
      <c r="B7" s="294"/>
      <c r="C7" s="294"/>
      <c r="D7" s="294"/>
      <c r="E7" s="294"/>
      <c r="F7" s="296"/>
      <c r="G7" s="309"/>
    </row>
    <row r="8" spans="1:7">
      <c r="A8" s="357"/>
      <c r="B8" s="294"/>
      <c r="C8" s="294"/>
      <c r="D8" s="294"/>
      <c r="E8" s="294"/>
      <c r="F8" s="296"/>
      <c r="G8" s="309"/>
    </row>
    <row r="9" spans="1:7" ht="13.5" thickBot="1">
      <c r="A9" s="359" t="s">
        <v>119</v>
      </c>
      <c r="B9" s="294"/>
      <c r="C9" s="356">
        <v>43040</v>
      </c>
      <c r="D9" s="295" t="s">
        <v>106</v>
      </c>
      <c r="E9" s="356">
        <v>43046</v>
      </c>
      <c r="F9" s="296"/>
      <c r="G9" s="309"/>
    </row>
    <row r="10" spans="1:7">
      <c r="A10" s="297"/>
      <c r="B10" s="298"/>
      <c r="C10" s="299"/>
      <c r="D10" s="300"/>
      <c r="E10" s="299"/>
      <c r="F10" s="301"/>
      <c r="G10" s="302"/>
    </row>
    <row r="11" spans="1:7">
      <c r="A11" s="303" t="s">
        <v>103</v>
      </c>
      <c r="B11" s="304"/>
      <c r="C11" s="304"/>
      <c r="D11" s="304"/>
      <c r="E11" s="304"/>
      <c r="F11" s="296"/>
      <c r="G11" s="305">
        <v>250000</v>
      </c>
    </row>
    <row r="12" spans="1:7">
      <c r="A12" s="306"/>
      <c r="B12" s="307"/>
      <c r="C12" s="307"/>
      <c r="D12" s="307"/>
      <c r="E12" s="307"/>
      <c r="F12" s="308"/>
      <c r="G12" s="309"/>
    </row>
    <row r="13" spans="1:7">
      <c r="A13" s="306" t="s">
        <v>101</v>
      </c>
      <c r="B13" s="307"/>
      <c r="C13" s="307"/>
      <c r="D13" s="307"/>
      <c r="E13" s="307"/>
      <c r="F13" s="310">
        <f>'Daily Summary'!C18</f>
        <v>0</v>
      </c>
      <c r="G13" s="311"/>
    </row>
    <row r="14" spans="1:7">
      <c r="A14" s="306" t="s">
        <v>197</v>
      </c>
      <c r="B14" s="307"/>
      <c r="C14" s="307"/>
      <c r="D14" s="307"/>
      <c r="E14" s="307"/>
      <c r="F14" s="310">
        <f>'Daily Summary'!D18</f>
        <v>0</v>
      </c>
      <c r="G14" s="311"/>
    </row>
    <row r="15" spans="1:7">
      <c r="A15" s="306" t="s">
        <v>198</v>
      </c>
      <c r="B15" s="307"/>
      <c r="C15" s="307"/>
      <c r="D15" s="307"/>
      <c r="E15" s="307"/>
      <c r="F15" s="310">
        <f>'Daily Summary'!E18</f>
        <v>0</v>
      </c>
      <c r="G15" s="309"/>
    </row>
    <row r="16" spans="1:7">
      <c r="A16" s="306" t="s">
        <v>105</v>
      </c>
      <c r="B16" s="307"/>
      <c r="C16" s="307"/>
      <c r="D16" s="307"/>
      <c r="E16" s="307"/>
      <c r="F16" s="310">
        <f>'Daily Summary'!F18</f>
        <v>0</v>
      </c>
      <c r="G16" s="311"/>
    </row>
    <row r="17" spans="1:7">
      <c r="A17" s="306" t="s">
        <v>102</v>
      </c>
      <c r="B17" s="307"/>
      <c r="C17" s="307"/>
      <c r="D17" s="307"/>
      <c r="E17" s="307"/>
      <c r="F17" s="310">
        <f>'Daily Summary'!G18</f>
        <v>0</v>
      </c>
      <c r="G17" s="311"/>
    </row>
    <row r="18" spans="1:7">
      <c r="A18" s="306" t="s">
        <v>248</v>
      </c>
      <c r="B18" s="307"/>
      <c r="C18" s="307"/>
      <c r="D18" s="307"/>
      <c r="E18" s="307"/>
      <c r="F18" s="310">
        <f>'Daily Summary'!H18</f>
        <v>0</v>
      </c>
      <c r="G18" s="309"/>
    </row>
    <row r="19" spans="1:7">
      <c r="A19" s="306" t="s">
        <v>104</v>
      </c>
      <c r="B19" s="307"/>
      <c r="C19" s="307"/>
      <c r="D19" s="307"/>
      <c r="E19" s="307"/>
      <c r="F19" s="310">
        <f>'Daily Summary'!I18</f>
        <v>0</v>
      </c>
      <c r="G19" s="311"/>
    </row>
    <row r="20" spans="1:7">
      <c r="A20" s="360" t="s">
        <v>134</v>
      </c>
      <c r="B20" s="312"/>
      <c r="C20" s="312"/>
      <c r="D20" s="312"/>
      <c r="E20" s="312"/>
      <c r="F20" s="313">
        <f>SUM(F13:F19)</f>
        <v>0</v>
      </c>
      <c r="G20" s="311"/>
    </row>
    <row r="21" spans="1:7">
      <c r="A21" s="306"/>
      <c r="B21" s="307"/>
      <c r="C21" s="307"/>
      <c r="D21" s="307"/>
      <c r="E21" s="307"/>
      <c r="F21" s="310"/>
      <c r="G21" s="311"/>
    </row>
    <row r="22" spans="1:7">
      <c r="A22" s="306" t="s">
        <v>231</v>
      </c>
      <c r="B22" s="307"/>
      <c r="C22" s="307"/>
      <c r="D22" s="307"/>
      <c r="E22" s="307"/>
      <c r="F22" s="310">
        <f>'Daily Summary'!K18</f>
        <v>0</v>
      </c>
      <c r="G22" s="309"/>
    </row>
    <row r="23" spans="1:7">
      <c r="A23" s="306" t="s">
        <v>232</v>
      </c>
      <c r="B23" s="307"/>
      <c r="C23" s="307"/>
      <c r="D23" s="307"/>
      <c r="E23" s="307"/>
      <c r="F23" s="310">
        <f>'Daily Summary'!L18</f>
        <v>0</v>
      </c>
      <c r="G23" s="311"/>
    </row>
    <row r="24" spans="1:7">
      <c r="A24" s="314" t="s">
        <v>233</v>
      </c>
      <c r="B24" s="304"/>
      <c r="C24" s="304"/>
      <c r="D24" s="304"/>
      <c r="E24" s="304"/>
      <c r="F24" s="310">
        <f>'Daily Summary'!M18</f>
        <v>0</v>
      </c>
      <c r="G24" s="315"/>
    </row>
    <row r="25" spans="1:7">
      <c r="A25" s="314" t="s">
        <v>234</v>
      </c>
      <c r="B25" s="304"/>
      <c r="C25" s="304"/>
      <c r="D25" s="304"/>
      <c r="E25" s="304"/>
      <c r="F25" s="316">
        <f>'Daily Summary'!N18</f>
        <v>0</v>
      </c>
      <c r="G25" s="315"/>
    </row>
    <row r="26" spans="1:7">
      <c r="A26" s="314" t="s">
        <v>235</v>
      </c>
      <c r="B26" s="304"/>
      <c r="C26" s="304"/>
      <c r="D26" s="304"/>
      <c r="E26" s="304"/>
      <c r="F26" s="316">
        <f>'Daily Summary'!O18</f>
        <v>0</v>
      </c>
      <c r="G26" s="315"/>
    </row>
    <row r="27" spans="1:7" s="320" customFormat="1">
      <c r="A27" s="317" t="s">
        <v>236</v>
      </c>
      <c r="B27" s="318"/>
      <c r="C27" s="318"/>
      <c r="D27" s="318"/>
      <c r="E27" s="318"/>
      <c r="F27" s="310">
        <f>'Daily Summary'!P18</f>
        <v>0</v>
      </c>
      <c r="G27" s="319"/>
    </row>
    <row r="28" spans="1:7" s="320" customFormat="1">
      <c r="A28" s="317" t="s">
        <v>237</v>
      </c>
      <c r="B28" s="318"/>
      <c r="C28" s="318"/>
      <c r="D28" s="318"/>
      <c r="E28" s="318"/>
      <c r="F28" s="310">
        <f>'Daily Summary'!Q18</f>
        <v>0</v>
      </c>
      <c r="G28" s="319"/>
    </row>
    <row r="29" spans="1:7" s="325" customFormat="1">
      <c r="A29" s="321" t="s">
        <v>238</v>
      </c>
      <c r="B29" s="322"/>
      <c r="C29" s="322"/>
      <c r="D29" s="322"/>
      <c r="E29" s="322"/>
      <c r="F29" s="323">
        <f>'Daily Summary'!R18</f>
        <v>0</v>
      </c>
      <c r="G29" s="324"/>
    </row>
    <row r="30" spans="1:7">
      <c r="A30" s="360" t="s">
        <v>133</v>
      </c>
      <c r="B30" s="312"/>
      <c r="C30" s="312"/>
      <c r="D30" s="312"/>
      <c r="E30" s="312"/>
      <c r="F30" s="313">
        <f>SUM(F22:F29)</f>
        <v>0</v>
      </c>
      <c r="G30" s="311"/>
    </row>
    <row r="31" spans="1:7">
      <c r="A31" s="306"/>
      <c r="B31" s="307"/>
      <c r="C31" s="307"/>
      <c r="D31" s="307"/>
      <c r="E31" s="307"/>
      <c r="F31" s="310"/>
      <c r="G31" s="311"/>
    </row>
    <row r="32" spans="1:7">
      <c r="A32" s="326" t="s">
        <v>145</v>
      </c>
      <c r="B32" s="327"/>
      <c r="C32" s="327"/>
      <c r="D32" s="327"/>
      <c r="E32" s="327"/>
      <c r="F32" s="328"/>
      <c r="G32" s="329">
        <f>F20+F30</f>
        <v>0</v>
      </c>
    </row>
    <row r="33" spans="1:7" ht="13.5" thickBot="1">
      <c r="A33" s="330" t="s">
        <v>144</v>
      </c>
      <c r="B33" s="331"/>
      <c r="C33" s="331"/>
      <c r="D33" s="331"/>
      <c r="E33" s="331"/>
      <c r="F33" s="332"/>
      <c r="G33" s="333">
        <f>G11-F30</f>
        <v>250000</v>
      </c>
    </row>
    <row r="34" spans="1:7">
      <c r="A34" s="357"/>
      <c r="B34" s="294"/>
      <c r="C34" s="294"/>
      <c r="D34" s="294"/>
      <c r="E34" s="294"/>
      <c r="F34" s="296"/>
      <c r="G34" s="309"/>
    </row>
    <row r="35" spans="1:7" ht="13.5" thickBot="1">
      <c r="A35" s="359" t="s">
        <v>118</v>
      </c>
      <c r="B35" s="294"/>
      <c r="C35" s="294"/>
      <c r="D35" s="294"/>
      <c r="E35" s="294"/>
      <c r="F35" s="296"/>
      <c r="G35" s="309"/>
    </row>
    <row r="36" spans="1:7">
      <c r="A36" s="334" t="s">
        <v>143</v>
      </c>
      <c r="B36" s="335"/>
      <c r="C36" s="335"/>
      <c r="D36" s="335"/>
      <c r="E36" s="335"/>
      <c r="F36" s="336">
        <f>SUM(F30)</f>
        <v>0</v>
      </c>
      <c r="G36" s="302"/>
    </row>
    <row r="37" spans="1:7">
      <c r="A37" s="306" t="s">
        <v>121</v>
      </c>
      <c r="B37" s="307"/>
      <c r="C37" s="307"/>
      <c r="D37" s="307"/>
      <c r="E37" s="307"/>
      <c r="F37" s="337">
        <v>7</v>
      </c>
      <c r="G37" s="309"/>
    </row>
    <row r="38" spans="1:7">
      <c r="A38" s="306" t="s">
        <v>134</v>
      </c>
      <c r="B38" s="307"/>
      <c r="C38" s="307"/>
      <c r="D38" s="307"/>
      <c r="E38" s="307"/>
      <c r="F38" s="338">
        <f>F20</f>
        <v>0</v>
      </c>
      <c r="G38" s="311"/>
    </row>
    <row r="39" spans="1:7">
      <c r="A39" s="339" t="s">
        <v>147</v>
      </c>
      <c r="B39" s="327"/>
      <c r="C39" s="327"/>
      <c r="D39" s="327"/>
      <c r="E39" s="327"/>
      <c r="F39" s="340">
        <v>7</v>
      </c>
      <c r="G39" s="341"/>
    </row>
    <row r="40" spans="1:7">
      <c r="A40" s="339" t="s">
        <v>148</v>
      </c>
      <c r="B40" s="327"/>
      <c r="C40" s="327"/>
      <c r="D40" s="327"/>
      <c r="E40" s="327"/>
      <c r="F40" s="340">
        <v>7</v>
      </c>
      <c r="G40" s="341"/>
    </row>
    <row r="41" spans="1:7" ht="13.5" thickBot="1">
      <c r="A41" s="330" t="s">
        <v>146</v>
      </c>
      <c r="B41" s="331"/>
      <c r="C41" s="331"/>
      <c r="D41" s="331"/>
      <c r="E41" s="331"/>
      <c r="F41" s="332"/>
      <c r="G41" s="333">
        <f>F36/F37</f>
        <v>0</v>
      </c>
    </row>
    <row r="42" spans="1:7" ht="13.5" thickBot="1">
      <c r="A42" s="342" t="s">
        <v>249</v>
      </c>
      <c r="B42" s="343"/>
      <c r="C42" s="343"/>
      <c r="D42" s="343"/>
      <c r="E42" s="343"/>
      <c r="F42" s="344"/>
      <c r="G42" s="333">
        <f>F38/F39</f>
        <v>0</v>
      </c>
    </row>
    <row r="43" spans="1:7" ht="13.5" thickBot="1">
      <c r="A43" s="345" t="s">
        <v>250</v>
      </c>
      <c r="B43" s="346"/>
      <c r="C43" s="346"/>
      <c r="D43" s="346"/>
      <c r="E43" s="346"/>
      <c r="F43" s="347"/>
      <c r="G43" s="333">
        <f>(G41+G42)</f>
        <v>0</v>
      </c>
    </row>
    <row r="44" spans="1:7" ht="13.5" thickBot="1">
      <c r="A44" s="357"/>
      <c r="B44" s="294"/>
      <c r="C44" s="294"/>
      <c r="D44" s="294"/>
      <c r="E44" s="294"/>
      <c r="F44" s="296"/>
      <c r="G44" s="309"/>
    </row>
    <row r="45" spans="1:7">
      <c r="A45" s="348" t="s">
        <v>122</v>
      </c>
      <c r="B45" s="349"/>
      <c r="C45" s="349"/>
      <c r="D45" s="349"/>
      <c r="E45" s="349"/>
      <c r="F45" s="350"/>
      <c r="G45" s="351">
        <f>G43*F40</f>
        <v>0</v>
      </c>
    </row>
    <row r="46" spans="1:7" ht="13.5" thickBot="1">
      <c r="A46" s="352" t="s">
        <v>251</v>
      </c>
      <c r="B46" s="353"/>
      <c r="C46" s="353"/>
      <c r="D46" s="353"/>
      <c r="E46" s="353"/>
      <c r="F46" s="354"/>
      <c r="G46" s="355"/>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topLeftCell="J1" workbookViewId="0">
      <selection activeCell="H16" sqref="H16"/>
    </sheetView>
  </sheetViews>
  <sheetFormatPr defaultRowHeight="12.75"/>
  <cols>
    <col min="1" max="1" width="6.140625" customWidth="1"/>
    <col min="2" max="2" width="5.42578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35" t="str">
        <f>Project_Summary!F6</f>
        <v>T/S Kevin McCormack</v>
      </c>
      <c r="B1" s="37"/>
      <c r="C1" s="36"/>
      <c r="D1" s="36"/>
      <c r="E1" s="36"/>
      <c r="F1" s="36"/>
      <c r="G1" s="36"/>
      <c r="H1" s="36"/>
      <c r="I1" s="36"/>
      <c r="J1" s="36"/>
      <c r="K1" s="37"/>
      <c r="L1" s="37"/>
      <c r="M1" s="37"/>
      <c r="N1" s="37"/>
      <c r="O1" s="37"/>
      <c r="P1" s="38" t="s">
        <v>120</v>
      </c>
      <c r="Q1" s="39"/>
      <c r="R1" s="39"/>
      <c r="S1" s="39"/>
      <c r="T1" s="40"/>
    </row>
    <row r="2" spans="1:20" ht="13.5" thickBot="1">
      <c r="A2" s="422" t="s">
        <v>96</v>
      </c>
      <c r="B2" s="423"/>
      <c r="C2" s="41">
        <f>Project_Summary!C9</f>
        <v>43040</v>
      </c>
      <c r="D2" s="42" t="s">
        <v>97</v>
      </c>
      <c r="E2" s="42"/>
      <c r="F2" s="43">
        <f>Project_Summary!E9</f>
        <v>43046</v>
      </c>
      <c r="G2" s="44"/>
      <c r="H2" s="44"/>
      <c r="I2" s="45"/>
      <c r="J2" s="46" t="s">
        <v>3</v>
      </c>
      <c r="K2" s="363" t="str">
        <f>Project_Summary!B6</f>
        <v>S17012</v>
      </c>
      <c r="L2" s="47"/>
      <c r="M2" s="47"/>
      <c r="N2" s="47"/>
      <c r="O2" s="47"/>
      <c r="P2" s="48" t="s">
        <v>66</v>
      </c>
      <c r="Q2" s="49">
        <f ca="1">NOW()</f>
        <v>43175.458436574074</v>
      </c>
      <c r="R2" s="49"/>
      <c r="S2" s="49"/>
      <c r="T2" s="50">
        <f ca="1">NOW()</f>
        <v>43175.458436574074</v>
      </c>
    </row>
    <row r="3" spans="1:20">
      <c r="A3" s="51"/>
      <c r="B3" s="52"/>
      <c r="C3" s="53"/>
      <c r="D3" s="53"/>
      <c r="E3" s="53"/>
      <c r="F3" s="53"/>
      <c r="G3" s="54"/>
      <c r="H3" s="54"/>
      <c r="I3" s="54"/>
      <c r="J3" s="55" t="s">
        <v>59</v>
      </c>
      <c r="K3" s="362">
        <f>Project_Summary!G11</f>
        <v>250000</v>
      </c>
      <c r="L3" s="56"/>
      <c r="M3" s="56"/>
      <c r="N3" s="56"/>
      <c r="O3" s="56"/>
      <c r="P3" s="57"/>
      <c r="Q3" s="57"/>
      <c r="R3" s="57"/>
      <c r="S3" s="57"/>
      <c r="T3" s="58"/>
    </row>
    <row r="4" spans="1:20">
      <c r="A4" s="51"/>
      <c r="B4" s="52"/>
      <c r="C4" s="53"/>
      <c r="D4" s="53"/>
      <c r="E4" s="53"/>
      <c r="F4" s="53"/>
      <c r="G4" s="54"/>
      <c r="H4" s="54"/>
      <c r="I4" s="54"/>
      <c r="J4" s="55" t="s">
        <v>95</v>
      </c>
      <c r="K4" s="362">
        <v>0</v>
      </c>
      <c r="L4" s="56"/>
      <c r="M4" s="56"/>
      <c r="N4" s="56"/>
      <c r="O4" s="56"/>
      <c r="P4" s="59"/>
      <c r="Q4" s="60"/>
      <c r="R4" s="60"/>
      <c r="S4" s="60"/>
      <c r="T4" s="61"/>
    </row>
    <row r="5" spans="1:20">
      <c r="A5" s="51"/>
      <c r="B5" s="52"/>
      <c r="C5" s="53"/>
      <c r="D5" s="53"/>
      <c r="E5" s="53"/>
      <c r="F5" s="53"/>
      <c r="G5" s="54"/>
      <c r="H5" s="54"/>
      <c r="I5" s="54"/>
      <c r="J5" s="55" t="s">
        <v>94</v>
      </c>
      <c r="K5" s="362">
        <f>SUM(S18)</f>
        <v>0</v>
      </c>
      <c r="L5" s="56"/>
      <c r="M5" s="56"/>
      <c r="N5" s="56"/>
      <c r="O5" s="56"/>
      <c r="P5" s="60"/>
      <c r="Q5" s="60"/>
      <c r="R5" s="60"/>
      <c r="S5" s="60"/>
      <c r="T5" s="61"/>
    </row>
    <row r="6" spans="1:20">
      <c r="A6" s="51"/>
      <c r="B6" s="52"/>
      <c r="C6" s="53"/>
      <c r="D6" s="53"/>
      <c r="E6" s="53"/>
      <c r="F6" s="53"/>
      <c r="G6" s="54"/>
      <c r="H6" s="54"/>
      <c r="I6" s="54"/>
      <c r="J6" s="55" t="s">
        <v>60</v>
      </c>
      <c r="K6" s="362">
        <f>K3-K4-K5</f>
        <v>250000</v>
      </c>
      <c r="L6" s="56"/>
      <c r="M6" s="56"/>
      <c r="N6" s="56"/>
      <c r="O6" s="56"/>
      <c r="P6" s="60"/>
      <c r="Q6" s="60"/>
      <c r="R6" s="60"/>
      <c r="S6" s="60"/>
      <c r="T6" s="61"/>
    </row>
    <row r="7" spans="1:20">
      <c r="A7" s="51"/>
      <c r="B7" s="62"/>
      <c r="C7" s="63"/>
      <c r="D7" s="63"/>
      <c r="E7" s="63"/>
      <c r="F7" s="63"/>
      <c r="G7" s="63"/>
      <c r="H7" s="63"/>
      <c r="I7" s="63"/>
      <c r="J7" s="63"/>
      <c r="K7" s="63"/>
      <c r="L7" s="63"/>
      <c r="M7" s="63"/>
      <c r="N7" s="63"/>
      <c r="O7" s="63"/>
      <c r="P7" s="63"/>
      <c r="Q7" s="63"/>
      <c r="R7" s="63"/>
      <c r="S7" s="63"/>
      <c r="T7" s="64"/>
    </row>
    <row r="8" spans="1:20">
      <c r="A8" s="65" t="s">
        <v>111</v>
      </c>
      <c r="B8" s="66" t="s">
        <v>61</v>
      </c>
      <c r="C8" s="67" t="s">
        <v>98</v>
      </c>
      <c r="D8" s="67" t="s">
        <v>98</v>
      </c>
      <c r="E8" s="67" t="s">
        <v>98</v>
      </c>
      <c r="F8" s="67" t="s">
        <v>98</v>
      </c>
      <c r="G8" s="67" t="s">
        <v>98</v>
      </c>
      <c r="H8" s="67" t="s">
        <v>98</v>
      </c>
      <c r="I8" s="67" t="s">
        <v>98</v>
      </c>
      <c r="J8" s="78" t="s">
        <v>2</v>
      </c>
      <c r="K8" s="67" t="s">
        <v>98</v>
      </c>
      <c r="L8" s="67" t="s">
        <v>98</v>
      </c>
      <c r="M8" s="67" t="s">
        <v>98</v>
      </c>
      <c r="N8" s="67" t="s">
        <v>228</v>
      </c>
      <c r="O8" s="67" t="s">
        <v>98</v>
      </c>
      <c r="P8" s="67" t="s">
        <v>193</v>
      </c>
      <c r="Q8" s="67" t="s">
        <v>192</v>
      </c>
      <c r="R8" s="67" t="s">
        <v>93</v>
      </c>
      <c r="S8" s="78" t="s">
        <v>2</v>
      </c>
      <c r="T8" s="82" t="s">
        <v>62</v>
      </c>
    </row>
    <row r="9" spans="1:20">
      <c r="A9" s="51"/>
      <c r="B9" s="68"/>
      <c r="C9" s="67" t="s">
        <v>63</v>
      </c>
      <c r="D9" s="67" t="s">
        <v>196</v>
      </c>
      <c r="E9" s="67" t="s">
        <v>195</v>
      </c>
      <c r="F9" s="67" t="s">
        <v>67</v>
      </c>
      <c r="G9" s="67" t="s">
        <v>0</v>
      </c>
      <c r="H9" s="67" t="s">
        <v>241</v>
      </c>
      <c r="I9" s="69" t="s">
        <v>91</v>
      </c>
      <c r="J9" s="79" t="s">
        <v>141</v>
      </c>
      <c r="K9" s="67" t="s">
        <v>99</v>
      </c>
      <c r="L9" s="67" t="s">
        <v>64</v>
      </c>
      <c r="M9" s="67" t="s">
        <v>194</v>
      </c>
      <c r="N9" s="67" t="s">
        <v>229</v>
      </c>
      <c r="O9" s="67" t="s">
        <v>227</v>
      </c>
      <c r="P9" s="67" t="s">
        <v>65</v>
      </c>
      <c r="Q9" s="67" t="s">
        <v>65</v>
      </c>
      <c r="R9" s="67" t="s">
        <v>65</v>
      </c>
      <c r="S9" s="78" t="s">
        <v>142</v>
      </c>
      <c r="T9" s="82" t="s">
        <v>65</v>
      </c>
    </row>
    <row r="10" spans="1:20">
      <c r="A10" s="51"/>
      <c r="B10" s="68"/>
      <c r="C10" s="70"/>
      <c r="D10" s="70"/>
      <c r="E10" s="70"/>
      <c r="F10" s="70"/>
      <c r="G10" s="70"/>
      <c r="H10" s="70"/>
      <c r="I10" s="70"/>
      <c r="J10" s="70"/>
      <c r="K10" s="70"/>
      <c r="L10" s="70"/>
      <c r="M10" s="70"/>
      <c r="N10" s="70"/>
      <c r="O10" s="70"/>
      <c r="P10" s="70"/>
      <c r="Q10" s="70"/>
      <c r="R10" s="70"/>
      <c r="S10" s="70"/>
      <c r="T10" s="96"/>
    </row>
    <row r="11" spans="1:20">
      <c r="A11" s="71" t="s">
        <v>107</v>
      </c>
      <c r="B11" s="364">
        <f>'day1'!B4</f>
        <v>43040</v>
      </c>
      <c r="C11" s="72">
        <f>'day1'!I27</f>
        <v>0</v>
      </c>
      <c r="D11" s="72">
        <f>'day1'!G37</f>
        <v>0</v>
      </c>
      <c r="E11" s="72">
        <f>'day1'!G47</f>
        <v>0</v>
      </c>
      <c r="F11" s="72">
        <f>'day1'!F57</f>
        <v>0</v>
      </c>
      <c r="G11" s="72">
        <f>'day1'!F67</f>
        <v>0</v>
      </c>
      <c r="H11" s="72">
        <f>'day1'!G74</f>
        <v>0</v>
      </c>
      <c r="I11" s="72">
        <f>'day1'!H85</f>
        <v>0</v>
      </c>
      <c r="J11" s="80">
        <f>SUM(C11:I11)</f>
        <v>0</v>
      </c>
      <c r="K11" s="72">
        <f>'day1'!G95</f>
        <v>0</v>
      </c>
      <c r="L11" s="72">
        <f>'day1'!G112</f>
        <v>0</v>
      </c>
      <c r="M11" s="72">
        <f>'day1'!G121</f>
        <v>0</v>
      </c>
      <c r="N11" s="72">
        <f>'day1'!G130</f>
        <v>0</v>
      </c>
      <c r="O11" s="72">
        <f>'day1'!G139</f>
        <v>0</v>
      </c>
      <c r="P11" s="72">
        <f>'day1'!G146</f>
        <v>0</v>
      </c>
      <c r="Q11" s="72">
        <f>'day1'!G153</f>
        <v>0</v>
      </c>
      <c r="R11" s="72">
        <f>'day1'!G160</f>
        <v>0</v>
      </c>
      <c r="S11" s="80">
        <f>SUM(K11:R11)</f>
        <v>0</v>
      </c>
      <c r="T11" s="83">
        <f>SUM(J11+S11)</f>
        <v>0</v>
      </c>
    </row>
    <row r="12" spans="1:20">
      <c r="A12" s="71" t="s">
        <v>108</v>
      </c>
      <c r="B12" s="364">
        <f>'day2'!B4</f>
        <v>43041</v>
      </c>
      <c r="C12" s="72">
        <f>'day2'!I27</f>
        <v>0</v>
      </c>
      <c r="D12" s="72">
        <f>'day2'!G37</f>
        <v>0</v>
      </c>
      <c r="E12" s="72">
        <f>'day2'!G47</f>
        <v>0</v>
      </c>
      <c r="F12" s="72">
        <f>'day2'!F57</f>
        <v>0</v>
      </c>
      <c r="G12" s="72">
        <f>'day2'!F67</f>
        <v>0</v>
      </c>
      <c r="H12" s="72">
        <f>'day2'!G74</f>
        <v>0</v>
      </c>
      <c r="I12" s="72">
        <f>'day2'!H85</f>
        <v>0</v>
      </c>
      <c r="J12" s="80">
        <f t="shared" ref="J12:J17" si="0">SUM(C12:I12)</f>
        <v>0</v>
      </c>
      <c r="K12" s="72">
        <f>'day2'!G95</f>
        <v>0</v>
      </c>
      <c r="L12" s="72">
        <f>'day2'!G112</f>
        <v>0</v>
      </c>
      <c r="M12" s="72">
        <f>'day2'!G121</f>
        <v>0</v>
      </c>
      <c r="N12" s="72">
        <f>'day2'!G130</f>
        <v>0</v>
      </c>
      <c r="O12" s="72">
        <f>'day2'!G139</f>
        <v>0</v>
      </c>
      <c r="P12" s="72">
        <f>'day2'!G146</f>
        <v>0</v>
      </c>
      <c r="Q12" s="72">
        <f>'day2'!G153</f>
        <v>0</v>
      </c>
      <c r="R12" s="72">
        <f>'day2'!G160</f>
        <v>0</v>
      </c>
      <c r="S12" s="80">
        <f t="shared" ref="S12:S18" si="1">SUM(K12:R12)</f>
        <v>0</v>
      </c>
      <c r="T12" s="83">
        <f t="shared" ref="T12:T18" si="2">SUM(J12+S12)</f>
        <v>0</v>
      </c>
    </row>
    <row r="13" spans="1:20">
      <c r="A13" s="71" t="s">
        <v>109</v>
      </c>
      <c r="B13" s="364">
        <f>'day3'!B4</f>
        <v>43042</v>
      </c>
      <c r="C13" s="72">
        <f>'day3'!I27</f>
        <v>0</v>
      </c>
      <c r="D13" s="72">
        <f>'day3'!G37</f>
        <v>0</v>
      </c>
      <c r="E13" s="72">
        <f>'day3'!G47</f>
        <v>0</v>
      </c>
      <c r="F13" s="72">
        <f>'day3'!F57</f>
        <v>0</v>
      </c>
      <c r="G13" s="72">
        <f>'day3'!F67</f>
        <v>0</v>
      </c>
      <c r="H13" s="72">
        <f>'day3'!G74</f>
        <v>0</v>
      </c>
      <c r="I13" s="72">
        <f>'day3'!H85</f>
        <v>0</v>
      </c>
      <c r="J13" s="80">
        <f t="shared" si="0"/>
        <v>0</v>
      </c>
      <c r="K13" s="72">
        <f>'day3'!G95</f>
        <v>0</v>
      </c>
      <c r="L13" s="72">
        <f>'day3'!G112</f>
        <v>0</v>
      </c>
      <c r="M13" s="72">
        <f>'day3'!G121</f>
        <v>0</v>
      </c>
      <c r="N13" s="72">
        <f>'day3'!G130</f>
        <v>0</v>
      </c>
      <c r="O13" s="72">
        <f>'day3'!G139</f>
        <v>0</v>
      </c>
      <c r="P13" s="72">
        <f>'day3'!G146</f>
        <v>0</v>
      </c>
      <c r="Q13" s="72">
        <f>'day3'!G153</f>
        <v>0</v>
      </c>
      <c r="R13" s="72">
        <f>'day3'!G160</f>
        <v>0</v>
      </c>
      <c r="S13" s="80">
        <f t="shared" si="1"/>
        <v>0</v>
      </c>
      <c r="T13" s="83">
        <f t="shared" si="2"/>
        <v>0</v>
      </c>
    </row>
    <row r="14" spans="1:20">
      <c r="A14" s="71" t="s">
        <v>110</v>
      </c>
      <c r="B14" s="364">
        <f>'day4'!B4</f>
        <v>43043</v>
      </c>
      <c r="C14" s="72">
        <f>'day4'!I27</f>
        <v>0</v>
      </c>
      <c r="D14" s="72">
        <f>'day4'!G37</f>
        <v>0</v>
      </c>
      <c r="E14" s="72">
        <f>'day4'!G47</f>
        <v>0</v>
      </c>
      <c r="F14" s="72">
        <f>'day4'!F57</f>
        <v>0</v>
      </c>
      <c r="G14" s="72">
        <f>'day4'!F67</f>
        <v>0</v>
      </c>
      <c r="H14" s="72">
        <f>'day4'!G74</f>
        <v>0</v>
      </c>
      <c r="I14" s="72">
        <f>'day4'!H85</f>
        <v>0</v>
      </c>
      <c r="J14" s="80">
        <f t="shared" si="0"/>
        <v>0</v>
      </c>
      <c r="K14" s="72">
        <f>'day4'!G95</f>
        <v>0</v>
      </c>
      <c r="L14" s="72">
        <f>'day4'!G112</f>
        <v>0</v>
      </c>
      <c r="M14" s="72">
        <f>'day4'!G121</f>
        <v>0</v>
      </c>
      <c r="N14" s="72">
        <f>'day4'!G130</f>
        <v>0</v>
      </c>
      <c r="O14" s="72">
        <f>'day4'!G139</f>
        <v>0</v>
      </c>
      <c r="P14" s="72">
        <f>'day4'!G146</f>
        <v>0</v>
      </c>
      <c r="Q14" s="72">
        <f>'day4'!G153</f>
        <v>0</v>
      </c>
      <c r="R14" s="72">
        <f>'day4'!G160</f>
        <v>0</v>
      </c>
      <c r="S14" s="80">
        <f t="shared" si="1"/>
        <v>0</v>
      </c>
      <c r="T14" s="83">
        <f t="shared" si="2"/>
        <v>0</v>
      </c>
    </row>
    <row r="15" spans="1:20">
      <c r="A15" s="71" t="s">
        <v>112</v>
      </c>
      <c r="B15" s="364">
        <f>'day5'!B4</f>
        <v>43044</v>
      </c>
      <c r="C15" s="72">
        <f>'day5'!I27</f>
        <v>0</v>
      </c>
      <c r="D15" s="72">
        <f>'day5'!G37</f>
        <v>0</v>
      </c>
      <c r="E15" s="72">
        <f>'day5'!G47</f>
        <v>0</v>
      </c>
      <c r="F15" s="72">
        <f>'day5'!F57</f>
        <v>0</v>
      </c>
      <c r="G15" s="72">
        <f>'day5'!F67</f>
        <v>0</v>
      </c>
      <c r="H15" s="72">
        <f>'day5'!G74</f>
        <v>0</v>
      </c>
      <c r="I15" s="72">
        <f>'day5'!H85</f>
        <v>0</v>
      </c>
      <c r="J15" s="80">
        <f t="shared" si="0"/>
        <v>0</v>
      </c>
      <c r="K15" s="72">
        <f>'day5'!G95</f>
        <v>0</v>
      </c>
      <c r="L15" s="72">
        <f>'day5'!G112</f>
        <v>0</v>
      </c>
      <c r="M15" s="72">
        <f>'day5'!G121</f>
        <v>0</v>
      </c>
      <c r="N15" s="72">
        <f>'day5'!G130</f>
        <v>0</v>
      </c>
      <c r="O15" s="72">
        <f>'day5'!G139</f>
        <v>0</v>
      </c>
      <c r="P15" s="72">
        <f>'day5'!G146</f>
        <v>0</v>
      </c>
      <c r="Q15" s="72">
        <f>'day5'!G153</f>
        <v>0</v>
      </c>
      <c r="R15" s="72">
        <f>'day5'!G160</f>
        <v>0</v>
      </c>
      <c r="S15" s="80">
        <f t="shared" si="1"/>
        <v>0</v>
      </c>
      <c r="T15" s="83">
        <f t="shared" si="2"/>
        <v>0</v>
      </c>
    </row>
    <row r="16" spans="1:20">
      <c r="A16" s="71" t="s">
        <v>113</v>
      </c>
      <c r="B16" s="364">
        <f>'day6'!B4</f>
        <v>43045</v>
      </c>
      <c r="C16" s="72">
        <f>'day6'!I27</f>
        <v>0</v>
      </c>
      <c r="D16" s="72">
        <f>'day6'!G37</f>
        <v>0</v>
      </c>
      <c r="E16" s="72">
        <f>'day6'!G47</f>
        <v>0</v>
      </c>
      <c r="F16" s="72">
        <f>'day6'!F57</f>
        <v>0</v>
      </c>
      <c r="G16" s="72">
        <f>'day6'!F67</f>
        <v>0</v>
      </c>
      <c r="H16" s="72">
        <f>'day6'!G74</f>
        <v>0</v>
      </c>
      <c r="I16" s="72">
        <f>'day6'!H85</f>
        <v>0</v>
      </c>
      <c r="J16" s="80">
        <f t="shared" si="0"/>
        <v>0</v>
      </c>
      <c r="K16" s="72">
        <f>'day6'!G95</f>
        <v>0</v>
      </c>
      <c r="L16" s="72">
        <f>'day6'!G112</f>
        <v>0</v>
      </c>
      <c r="M16" s="72">
        <f>'day6'!G121</f>
        <v>0</v>
      </c>
      <c r="N16" s="72">
        <f>'day6'!G130</f>
        <v>0</v>
      </c>
      <c r="O16" s="72">
        <f>'day6'!G139</f>
        <v>0</v>
      </c>
      <c r="P16" s="72">
        <f>'day6'!G146</f>
        <v>0</v>
      </c>
      <c r="Q16" s="72">
        <f>'day6'!G153</f>
        <v>0</v>
      </c>
      <c r="R16" s="72">
        <f>'day6'!G160</f>
        <v>0</v>
      </c>
      <c r="S16" s="80">
        <f t="shared" si="1"/>
        <v>0</v>
      </c>
      <c r="T16" s="83">
        <f t="shared" si="2"/>
        <v>0</v>
      </c>
    </row>
    <row r="17" spans="1:20">
      <c r="A17" s="71" t="s">
        <v>114</v>
      </c>
      <c r="B17" s="364">
        <f>'day7'!B4</f>
        <v>43046</v>
      </c>
      <c r="C17" s="72">
        <f>'day7'!I27</f>
        <v>0</v>
      </c>
      <c r="D17" s="72">
        <f>'day7'!G37</f>
        <v>0</v>
      </c>
      <c r="E17" s="72">
        <f>'day7'!G47</f>
        <v>0</v>
      </c>
      <c r="F17" s="72">
        <f>'day7'!F57</f>
        <v>0</v>
      </c>
      <c r="G17" s="72">
        <f>'day7'!F67</f>
        <v>0</v>
      </c>
      <c r="H17" s="72">
        <f>'day7'!G74</f>
        <v>0</v>
      </c>
      <c r="I17" s="72">
        <f>'day7'!H85</f>
        <v>0</v>
      </c>
      <c r="J17" s="80">
        <f t="shared" si="0"/>
        <v>0</v>
      </c>
      <c r="K17" s="72">
        <f>'day7'!G95</f>
        <v>0</v>
      </c>
      <c r="L17" s="72">
        <f>'day7'!G112</f>
        <v>0</v>
      </c>
      <c r="M17" s="72">
        <f>'day7'!G121</f>
        <v>0</v>
      </c>
      <c r="N17" s="72">
        <f>'day7'!G130</f>
        <v>0</v>
      </c>
      <c r="O17" s="72">
        <f>'day7'!G139</f>
        <v>0</v>
      </c>
      <c r="P17" s="72">
        <f>'day7'!G146</f>
        <v>0</v>
      </c>
      <c r="Q17" s="72">
        <f>'day7'!G153</f>
        <v>0</v>
      </c>
      <c r="R17" s="72">
        <f>'day7'!G160</f>
        <v>0</v>
      </c>
      <c r="S17" s="80">
        <f t="shared" si="1"/>
        <v>0</v>
      </c>
      <c r="T17" s="83">
        <f t="shared" si="2"/>
        <v>0</v>
      </c>
    </row>
    <row r="18" spans="1:20" ht="13.5" thickBot="1">
      <c r="A18" s="73"/>
      <c r="B18" s="74" t="s">
        <v>100</v>
      </c>
      <c r="C18" s="75">
        <f t="shared" ref="C18:R18" si="3">SUM(C11:C17)</f>
        <v>0</v>
      </c>
      <c r="D18" s="75">
        <f t="shared" si="3"/>
        <v>0</v>
      </c>
      <c r="E18" s="75">
        <f t="shared" si="3"/>
        <v>0</v>
      </c>
      <c r="F18" s="75">
        <f t="shared" si="3"/>
        <v>0</v>
      </c>
      <c r="G18" s="75">
        <f t="shared" si="3"/>
        <v>0</v>
      </c>
      <c r="H18" s="75">
        <f>SUM(H11:H17)</f>
        <v>0</v>
      </c>
      <c r="I18" s="75">
        <f t="shared" si="3"/>
        <v>0</v>
      </c>
      <c r="J18" s="81">
        <f>SUM(C18:I18)</f>
        <v>0</v>
      </c>
      <c r="K18" s="76">
        <f t="shared" si="3"/>
        <v>0</v>
      </c>
      <c r="L18" s="77">
        <f t="shared" si="3"/>
        <v>0</v>
      </c>
      <c r="M18" s="77">
        <f t="shared" si="3"/>
        <v>0</v>
      </c>
      <c r="N18" s="77">
        <f>SUM(N11:N17)</f>
        <v>0</v>
      </c>
      <c r="O18" s="77">
        <f>SUM(O11:O17)</f>
        <v>0</v>
      </c>
      <c r="P18" s="77">
        <f t="shared" si="3"/>
        <v>0</v>
      </c>
      <c r="Q18" s="77">
        <f t="shared" si="3"/>
        <v>0</v>
      </c>
      <c r="R18" s="77">
        <f t="shared" si="3"/>
        <v>0</v>
      </c>
      <c r="S18" s="81">
        <f t="shared" si="1"/>
        <v>0</v>
      </c>
      <c r="T18" s="84">
        <f t="shared" si="2"/>
        <v>0</v>
      </c>
    </row>
  </sheetData>
  <sheetProtection password="E91F" sheet="1" objects="1" scenarios="1"/>
  <mergeCells count="1">
    <mergeCell ref="A2:B2"/>
  </mergeCells>
  <phoneticPr fontId="0" type="noConversion"/>
  <pageMargins left="0.7" right="0.7" top="0.75" bottom="0.75" header="0.3" footer="0.3"/>
  <pageSetup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99"/>
  <sheetViews>
    <sheetView topLeftCell="A61" zoomScaleNormal="100" workbookViewId="0">
      <selection activeCell="F93" sqref="F93"/>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6" t="s">
        <v>3</v>
      </c>
      <c r="B1" s="367" t="str">
        <f>'Daily Summary'!K2</f>
        <v>S17012</v>
      </c>
      <c r="C1" s="368"/>
      <c r="D1" s="369"/>
      <c r="E1" s="370" t="s">
        <v>51</v>
      </c>
      <c r="F1" s="424" t="str">
        <f>'Daily Summary'!A1</f>
        <v>T/S Kevin McCormack</v>
      </c>
      <c r="G1" s="424"/>
      <c r="H1" s="371"/>
      <c r="I1" s="372"/>
    </row>
    <row r="2" spans="1:10">
      <c r="A2" s="373"/>
      <c r="B2" s="374"/>
      <c r="C2" s="374"/>
      <c r="D2" s="375"/>
      <c r="E2" s="374"/>
      <c r="F2" s="375"/>
      <c r="G2" s="374"/>
      <c r="H2" s="375"/>
      <c r="I2" s="376"/>
    </row>
    <row r="3" spans="1:10">
      <c r="A3" s="373"/>
      <c r="B3" s="374"/>
      <c r="C3" s="374"/>
      <c r="D3" s="375"/>
      <c r="E3" s="374"/>
      <c r="F3" s="375"/>
      <c r="G3" s="374"/>
      <c r="H3" s="375"/>
      <c r="I3" s="376"/>
    </row>
    <row r="4" spans="1:10" ht="13.5" thickBot="1">
      <c r="A4" s="377" t="s">
        <v>52</v>
      </c>
      <c r="B4" s="365">
        <v>43040</v>
      </c>
      <c r="C4" s="14"/>
      <c r="D4" s="427" t="s">
        <v>311</v>
      </c>
      <c r="E4" s="427"/>
      <c r="F4" s="427"/>
      <c r="G4" s="425"/>
      <c r="H4" s="425"/>
      <c r="I4" s="426"/>
    </row>
    <row r="5" spans="1:10" ht="13.5" thickBot="1">
      <c r="A5" s="378"/>
      <c r="B5" s="375"/>
      <c r="C5" s="379"/>
      <c r="D5" s="374"/>
      <c r="E5" s="375"/>
      <c r="F5" s="375"/>
      <c r="G5" s="380"/>
      <c r="H5" s="374"/>
      <c r="I5" s="381"/>
    </row>
    <row r="6" spans="1:10" s="24" customFormat="1" ht="10.5">
      <c r="A6" s="101"/>
      <c r="B6" s="275" t="s">
        <v>205</v>
      </c>
      <c r="C6" s="275" t="s">
        <v>253</v>
      </c>
      <c r="D6" s="102"/>
      <c r="E6" s="275" t="s">
        <v>4</v>
      </c>
      <c r="F6" s="102"/>
      <c r="G6" s="275" t="s">
        <v>2</v>
      </c>
      <c r="H6" s="275" t="s">
        <v>5</v>
      </c>
      <c r="I6" s="103"/>
    </row>
    <row r="7" spans="1:10" s="24" customFormat="1" ht="11.25" thickBot="1">
      <c r="A7" s="104" t="s">
        <v>53</v>
      </c>
      <c r="B7" s="105" t="s">
        <v>206</v>
      </c>
      <c r="C7" s="105"/>
      <c r="D7" s="105" t="s">
        <v>10</v>
      </c>
      <c r="E7" s="105" t="s">
        <v>1</v>
      </c>
      <c r="F7" s="105" t="s">
        <v>6</v>
      </c>
      <c r="G7" s="105" t="s">
        <v>7</v>
      </c>
      <c r="H7" s="105" t="s">
        <v>8</v>
      </c>
      <c r="I7" s="106" t="s">
        <v>9</v>
      </c>
      <c r="J7" s="107"/>
    </row>
    <row r="8" spans="1:10" s="24" customFormat="1" ht="10.5">
      <c r="A8" s="108" t="s">
        <v>309</v>
      </c>
      <c r="B8" s="109"/>
      <c r="C8" s="109"/>
      <c r="D8" s="110" t="s">
        <v>179</v>
      </c>
      <c r="E8" s="111" t="s">
        <v>13</v>
      </c>
      <c r="F8" s="112" t="s">
        <v>180</v>
      </c>
      <c r="G8" s="113">
        <v>0</v>
      </c>
      <c r="H8" s="114">
        <f>INDEX(rate!$F$4:$G$57,MATCH(E8,rate!$F$4:$F$57,0),2)</f>
        <v>90</v>
      </c>
      <c r="I8" s="115">
        <f t="shared" ref="I8:I25" si="0">(G8*H8)</f>
        <v>0</v>
      </c>
      <c r="J8" s="116"/>
    </row>
    <row r="9" spans="1:10" s="24" customFormat="1" ht="10.5">
      <c r="A9" s="117" t="s">
        <v>178</v>
      </c>
      <c r="B9" s="118"/>
      <c r="C9" s="124"/>
      <c r="D9" s="119" t="s">
        <v>179</v>
      </c>
      <c r="E9" s="120" t="s">
        <v>199</v>
      </c>
      <c r="F9" s="88" t="s">
        <v>180</v>
      </c>
      <c r="G9" s="121">
        <v>0</v>
      </c>
      <c r="H9" s="122">
        <f>INDEX(rate!$F$4:$G$57,MATCH(E9,rate!$F$4:$F$57,0),2)</f>
        <v>93</v>
      </c>
      <c r="I9" s="123">
        <f t="shared" si="0"/>
        <v>0</v>
      </c>
    </row>
    <row r="10" spans="1:10" s="24" customFormat="1" ht="10.5">
      <c r="A10" s="117" t="s">
        <v>178</v>
      </c>
      <c r="B10" s="118"/>
      <c r="C10" s="124"/>
      <c r="D10" s="119" t="s">
        <v>179</v>
      </c>
      <c r="E10" s="120" t="s">
        <v>200</v>
      </c>
      <c r="F10" s="88" t="s">
        <v>180</v>
      </c>
      <c r="G10" s="121">
        <v>0</v>
      </c>
      <c r="H10" s="122">
        <f>INDEX(rate!$F$4:$G$57,MATCH(E10,rate!$F$4:$F$57,0),2)</f>
        <v>110</v>
      </c>
      <c r="I10" s="123">
        <f t="shared" si="0"/>
        <v>0</v>
      </c>
    </row>
    <row r="11" spans="1:10" s="24" customFormat="1" ht="10.5">
      <c r="A11" s="117" t="s">
        <v>178</v>
      </c>
      <c r="B11" s="118"/>
      <c r="C11" s="124"/>
      <c r="D11" s="119" t="s">
        <v>179</v>
      </c>
      <c r="E11" s="120" t="s">
        <v>201</v>
      </c>
      <c r="F11" s="88" t="s">
        <v>180</v>
      </c>
      <c r="G11" s="121">
        <v>0</v>
      </c>
      <c r="H11" s="122">
        <f>INDEX(rate!$F$4:$G$57,MATCH(E11,rate!$F$4:$F$57,0),2)</f>
        <v>128</v>
      </c>
      <c r="I11" s="123">
        <f t="shared" si="0"/>
        <v>0</v>
      </c>
    </row>
    <row r="12" spans="1:10" s="24" customFormat="1" ht="10.5">
      <c r="A12" s="117" t="s">
        <v>178</v>
      </c>
      <c r="B12" s="118"/>
      <c r="C12" s="124"/>
      <c r="D12" s="119" t="s">
        <v>179</v>
      </c>
      <c r="E12" s="120" t="s">
        <v>202</v>
      </c>
      <c r="F12" s="88" t="s">
        <v>180</v>
      </c>
      <c r="G12" s="121">
        <v>0</v>
      </c>
      <c r="H12" s="122">
        <f>INDEX(rate!$F$4:$G$57,MATCH(E12,rate!$F$4:$F$57,0),2)</f>
        <v>146</v>
      </c>
      <c r="I12" s="123">
        <f t="shared" si="0"/>
        <v>0</v>
      </c>
    </row>
    <row r="13" spans="1:10" s="24" customFormat="1" ht="10.5">
      <c r="A13" s="117" t="s">
        <v>178</v>
      </c>
      <c r="B13" s="118"/>
      <c r="C13" s="124"/>
      <c r="D13" s="119" t="s">
        <v>179</v>
      </c>
      <c r="E13" s="120" t="s">
        <v>203</v>
      </c>
      <c r="F13" s="88" t="s">
        <v>180</v>
      </c>
      <c r="G13" s="121">
        <v>0</v>
      </c>
      <c r="H13" s="122">
        <f>INDEX(rate!$F$4:$G$57,MATCH(E13,rate!$F$4:$F$57,0),2)</f>
        <v>164</v>
      </c>
      <c r="I13" s="123">
        <f t="shared" si="0"/>
        <v>0</v>
      </c>
    </row>
    <row r="14" spans="1:10" s="24" customFormat="1" ht="10.5">
      <c r="A14" s="117" t="s">
        <v>178</v>
      </c>
      <c r="B14" s="118"/>
      <c r="C14" s="124"/>
      <c r="D14" s="119" t="s">
        <v>179</v>
      </c>
      <c r="E14" s="120" t="s">
        <v>69</v>
      </c>
      <c r="F14" s="88" t="s">
        <v>180</v>
      </c>
      <c r="G14" s="121">
        <v>0</v>
      </c>
      <c r="H14" s="122">
        <f>INDEX(rate!$F$4:$G$57,MATCH(E14,rate!$F$4:$F$57,0),2)</f>
        <v>120</v>
      </c>
      <c r="I14" s="123">
        <f t="shared" si="0"/>
        <v>0</v>
      </c>
    </row>
    <row r="15" spans="1:10" s="24" customFormat="1" ht="10.5">
      <c r="A15" s="117" t="s">
        <v>178</v>
      </c>
      <c r="B15" s="118"/>
      <c r="C15" s="124"/>
      <c r="D15" s="119" t="s">
        <v>179</v>
      </c>
      <c r="E15" s="120" t="s">
        <v>183</v>
      </c>
      <c r="F15" s="88" t="s">
        <v>180</v>
      </c>
      <c r="G15" s="121">
        <v>0</v>
      </c>
      <c r="H15" s="122">
        <f>INDEX(rate!$F$4:$G$57,MATCH(E15,rate!$F$4:$F$57,0),2)</f>
        <v>192</v>
      </c>
      <c r="I15" s="123">
        <f t="shared" si="0"/>
        <v>0</v>
      </c>
    </row>
    <row r="16" spans="1:10"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69</v>
      </c>
      <c r="F20" s="88" t="s">
        <v>180</v>
      </c>
      <c r="G20" s="121">
        <v>0</v>
      </c>
      <c r="H20" s="122">
        <f>INDEX(rate!$F$4:$G$57,MATCH(E20,rate!$F$4:$F$57,0),2)</f>
        <v>120</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230</v>
      </c>
      <c r="B32" s="143"/>
      <c r="C32" s="144"/>
      <c r="D32" s="122" t="str">
        <f>INDEX(rate!$A$4:$D$16,MATCH(A32,rate!$A$4:$A$16,0),4)</f>
        <v>HOURS</v>
      </c>
      <c r="E32" s="145">
        <v>0</v>
      </c>
      <c r="F32" s="146">
        <f>INDEX(rate!$A$4:$D$16,MATCH(A32,rate!$A$4:$A$16,0),2)</f>
        <v>7159</v>
      </c>
      <c r="G32" s="147">
        <f>E32*F32</f>
        <v>0</v>
      </c>
      <c r="H32" s="254"/>
      <c r="I32" s="383"/>
    </row>
    <row r="33" spans="1:9" s="24" customFormat="1" ht="10.5">
      <c r="A33" s="142" t="s">
        <v>153</v>
      </c>
      <c r="B33" s="143"/>
      <c r="C33" s="144"/>
      <c r="D33" s="122" t="str">
        <f>INDEX(rate!$A$4:$D$16,MATCH(A33,rate!$A$4:$A$16,0),4)</f>
        <v>HOURS</v>
      </c>
      <c r="E33" s="145">
        <v>0</v>
      </c>
      <c r="F33" s="146">
        <f>INDEX(rate!$A$4:$D$16,MATCH(A33,rate!$A$4:$A$16,0),2)</f>
        <v>1919</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153</v>
      </c>
      <c r="B35" s="151"/>
      <c r="C35" s="152"/>
      <c r="D35" s="125" t="str">
        <f>INDEX(rate!$A$4:$D$16,MATCH(A35,rate!$A$4:$A$16,0),4)</f>
        <v>HOURS</v>
      </c>
      <c r="E35" s="153">
        <v>0</v>
      </c>
      <c r="F35" s="154">
        <f>INDEX(rate!$A$4:$D$16,MATCH(A35,rate!$A$4:$A$16,0),2)</f>
        <v>1919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290</v>
      </c>
      <c r="B41" s="164"/>
      <c r="C41" s="165"/>
      <c r="D41" s="114" t="str">
        <f>INDEX(rate!$A$17:$D$38,MATCH(A41,rate!$A$17:$A$38,0),4)</f>
        <v>HOURS</v>
      </c>
      <c r="E41" s="166">
        <v>0</v>
      </c>
      <c r="F41" s="167">
        <f>INDEX(rate!$A$17:$D$38,MATCH(A41,rate!$A$17:$A$38,0),2)</f>
        <v>13945</v>
      </c>
      <c r="G41" s="168">
        <f>E41*F41</f>
        <v>0</v>
      </c>
      <c r="H41" s="148"/>
      <c r="I41" s="383"/>
    </row>
    <row r="42" spans="1:9" s="24" customFormat="1" ht="10.5">
      <c r="A42" s="142" t="s">
        <v>168</v>
      </c>
      <c r="B42" s="143"/>
      <c r="C42" s="169"/>
      <c r="D42" s="122" t="str">
        <f>INDEX(rate!$A$17:$D$38,MATCH(A42,rate!$A$17:$A$38,0),4)</f>
        <v>HOURS</v>
      </c>
      <c r="E42" s="145">
        <v>0</v>
      </c>
      <c r="F42" s="146">
        <f>INDEX(rate!$A$17:$D$38,MATCH(A42,rate!$A$17:$A$38,0),2)</f>
        <v>6300</v>
      </c>
      <c r="G42" s="170">
        <f>E42*F42</f>
        <v>0</v>
      </c>
      <c r="H42" s="149"/>
      <c r="I42" s="383"/>
    </row>
    <row r="43" spans="1:9" s="24" customFormat="1" ht="10.5">
      <c r="A43" s="142" t="s">
        <v>160</v>
      </c>
      <c r="B43" s="143"/>
      <c r="C43" s="169"/>
      <c r="D43" s="122" t="str">
        <f>INDEX(rate!$A$17:$D$38,MATCH(A43,rate!$A$17:$A$38,0),4)</f>
        <v>HOURS</v>
      </c>
      <c r="E43" s="145">
        <v>0</v>
      </c>
      <c r="F43" s="146">
        <f>INDEX(rate!$A$17:$D$38,MATCH(A43,rate!$A$17:$A$38,0),2)</f>
        <v>11988</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283</v>
      </c>
      <c r="B51" s="175"/>
      <c r="C51" s="114" t="str">
        <f>INDEX(rate!$A$41:$D$46,MATCH(A51,rate!$A$41:$A$46,0),4)</f>
        <v>HOURS</v>
      </c>
      <c r="D51" s="166">
        <v>0</v>
      </c>
      <c r="E51" s="114">
        <f>INDEX(rate!$A$41:$D$46,MATCH(A51,rate!$A$41:$A$46,0),2)</f>
        <v>16289</v>
      </c>
      <c r="F51" s="168">
        <f>D51*E51</f>
        <v>0</v>
      </c>
      <c r="G51" s="148"/>
      <c r="H51" s="158"/>
      <c r="I51" s="383"/>
    </row>
    <row r="52" spans="1:9" s="24" customFormat="1" ht="11.25" thickBot="1">
      <c r="A52" s="163" t="s">
        <v>284</v>
      </c>
      <c r="B52" s="175"/>
      <c r="C52" s="114" t="str">
        <f>INDEX(rate!$A$41:$D$46,MATCH(A52,rate!$A$41:$A$46,0),4)</f>
        <v>HOURS</v>
      </c>
      <c r="D52" s="166">
        <v>0</v>
      </c>
      <c r="E52" s="114">
        <f>INDEX(rate!$A$41:$D$46,MATCH(A52,rate!$A$41:$A$46,0),2)</f>
        <v>11360</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304</v>
      </c>
      <c r="B78" s="185"/>
      <c r="C78" s="186" t="str">
        <f>INDEX(rate!$A$91:$D$122,MATCH(A78,rate!$A$91:$A$122,0),4)</f>
        <v>DAYS</v>
      </c>
      <c r="D78" s="187">
        <v>0</v>
      </c>
      <c r="E78" s="122"/>
      <c r="F78" s="186">
        <f>INDEX(rate!$A$91:$D$122,MATCH(A78,rate!$A$91:$A$122,0),3)</f>
        <v>5.73</v>
      </c>
      <c r="G78" s="188"/>
      <c r="H78" s="170">
        <f>D78*F78</f>
        <v>0</v>
      </c>
      <c r="I78" s="383"/>
    </row>
    <row r="79" spans="1:9" s="24" customFormat="1" ht="10.5">
      <c r="A79" s="142" t="s">
        <v>303</v>
      </c>
      <c r="B79" s="189"/>
      <c r="C79" s="186" t="str">
        <f>INDEX(rate!$A$91:$D$118,MATCH(A79,rate!$A$91:$A$118,0),4)</f>
        <v>MILES</v>
      </c>
      <c r="D79" s="190"/>
      <c r="E79" s="287">
        <f>INDEX(rate!$A$91:$D$122,MATCH(A79,rate!$A$91:$A$122,0),2)</f>
        <v>0.126</v>
      </c>
      <c r="F79" s="122"/>
      <c r="G79" s="145">
        <v>0</v>
      </c>
      <c r="H79" s="170">
        <f>E79*G79</f>
        <v>0</v>
      </c>
      <c r="I79" s="383"/>
    </row>
    <row r="80" spans="1:9" s="24" customFormat="1" ht="10.5">
      <c r="A80" s="142" t="s">
        <v>302</v>
      </c>
      <c r="B80" s="189"/>
      <c r="C80" s="186" t="str">
        <f>INDEX(rate!$A$91:$D$118,MATCH(A80,rate!$A$91:$A$118,0),4)</f>
        <v>DAYS</v>
      </c>
      <c r="D80" s="187">
        <v>0</v>
      </c>
      <c r="E80" s="288"/>
      <c r="F80" s="186">
        <f>INDEX(rate!$A$91:$D$118,MATCH(A80,rate!$A$91:$A$118,0),3)</f>
        <v>6.57</v>
      </c>
      <c r="G80" s="188"/>
      <c r="H80" s="170">
        <f>D80*F80</f>
        <v>0</v>
      </c>
      <c r="I80" s="383"/>
    </row>
    <row r="81" spans="1:9" s="24" customFormat="1" ht="10.5">
      <c r="A81" s="142" t="s">
        <v>301</v>
      </c>
      <c r="B81" s="189"/>
      <c r="C81" s="186" t="str">
        <f>INDEX(rate!$A$91:$D$118,MATCH(A81,rate!$A$91:$A$118,0),4)</f>
        <v>MILES</v>
      </c>
      <c r="D81" s="190"/>
      <c r="E81" s="287">
        <f>INDEX(rate!$A$91:$D$122,MATCH(A81,rate!$A$91:$A$122,0),2)</f>
        <v>0.13200000000000001</v>
      </c>
      <c r="F81" s="122"/>
      <c r="G81" s="145">
        <v>0</v>
      </c>
      <c r="H81" s="170">
        <f>E81*G81</f>
        <v>0</v>
      </c>
      <c r="I81" s="383"/>
    </row>
    <row r="82" spans="1:9" s="24" customFormat="1" ht="10.5">
      <c r="A82" s="142" t="s">
        <v>327</v>
      </c>
      <c r="B82" s="189"/>
      <c r="C82" s="186" t="str">
        <f>INDEX(rate!$A$91:$D$118,MATCH(A82,rate!$A$91:$A$118,0),4)</f>
        <v>DAYS</v>
      </c>
      <c r="D82" s="187">
        <v>0</v>
      </c>
      <c r="E82" s="288"/>
      <c r="F82" s="186">
        <f>INDEX(rate!$A$91:$D$118,MATCH(A82,rate!$A$91:$A$118,0),3)</f>
        <v>9.77</v>
      </c>
      <c r="G82" s="188"/>
      <c r="H82" s="170">
        <f>D82*F82</f>
        <v>0</v>
      </c>
      <c r="I82" s="383"/>
    </row>
    <row r="83" spans="1:9" s="24" customFormat="1" ht="11.25" thickBot="1">
      <c r="A83" s="150" t="s">
        <v>326</v>
      </c>
      <c r="B83" s="191"/>
      <c r="C83" s="192" t="str">
        <f>INDEX(rate!$A$91:$D$118,MATCH(A83,rate!$A$91:$A$118,0),4)</f>
        <v>MILES</v>
      </c>
      <c r="D83" s="193"/>
      <c r="E83" s="289">
        <f>INDEX(rate!$A$91:$D$122,MATCH(A83,rate!$A$91:$A$122,0),2)</f>
        <v>0.21099999999999999</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239</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v>0</v>
      </c>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c r="B163" s="7"/>
      <c r="C163"/>
      <c r="D163" s="5"/>
      <c r="E163" s="8"/>
      <c r="F163" s="5"/>
      <c r="G163" s="8"/>
    </row>
    <row r="164" spans="1:9" ht="13.5" thickBot="1">
      <c r="A164" s="7"/>
      <c r="B164" s="7"/>
      <c r="C164" s="8"/>
      <c r="D164" s="5"/>
      <c r="E164" s="8"/>
      <c r="F164" s="5"/>
      <c r="G164" s="8"/>
    </row>
    <row r="165" spans="1:9" s="17" customFormat="1" ht="25.5" thickBot="1">
      <c r="A165" s="282" t="s">
        <v>298</v>
      </c>
      <c r="B165" s="277"/>
      <c r="C165" s="278"/>
      <c r="D165" s="279"/>
      <c r="E165" s="278"/>
      <c r="F165" s="279"/>
      <c r="G165" s="278"/>
      <c r="H165" s="280"/>
      <c r="I165" s="281"/>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sheetData>
  <mergeCells count="3">
    <mergeCell ref="F1:G1"/>
    <mergeCell ref="G4:I4"/>
    <mergeCell ref="D4:F4"/>
  </mergeCells>
  <phoneticPr fontId="7" type="noConversion"/>
  <dataValidations xWindow="468" yWindow="220" count="6">
    <dataValidation type="list" allowBlank="1" showInputMessage="1" showErrorMessage="1" prompt="click on arrow for a drop down list" sqref="A51:A55">
      <formula1>$A$318:$A$323</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A31:A35">
      <formula1>$A$281:$A$293</formula1>
    </dataValidation>
    <dataValidation type="list" allowBlank="1" showInputMessage="1" showErrorMessage="1" sqref="A61:A65">
      <formula1>$A$326:$A$365</formula1>
    </dataValidation>
    <dataValidation type="list" allowBlank="1" showInputMessage="1" showErrorMessage="1" sqref="A78:A83">
      <formula1>$A$368:$A$399</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1"/>
  <sheetViews>
    <sheetView showGridLines="0" topLeftCell="A64" workbookViewId="0">
      <selection activeCell="H65" sqref="H65"/>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6" t="s">
        <v>3</v>
      </c>
      <c r="B1" s="367" t="str">
        <f>'Daily Summary'!K2</f>
        <v>S17012</v>
      </c>
      <c r="C1" s="368"/>
      <c r="D1" s="369"/>
      <c r="E1" s="370" t="s">
        <v>51</v>
      </c>
      <c r="F1" s="424" t="str">
        <f>'Daily Summary'!A1</f>
        <v>T/S Kevin McCormack</v>
      </c>
      <c r="G1" s="424"/>
      <c r="H1" s="371"/>
      <c r="I1" s="372"/>
      <c r="J1" s="11"/>
      <c r="K1" s="5"/>
      <c r="L1" s="5"/>
      <c r="M1" s="5"/>
      <c r="N1" s="5"/>
      <c r="O1" s="5"/>
      <c r="P1" s="5"/>
    </row>
    <row r="2" spans="1:16" s="1" customFormat="1" ht="12.75" customHeight="1">
      <c r="A2" s="373"/>
      <c r="B2" s="374"/>
      <c r="C2" s="374"/>
      <c r="D2" s="375"/>
      <c r="E2" s="374"/>
      <c r="F2" s="375"/>
      <c r="G2" s="374"/>
      <c r="H2" s="375"/>
      <c r="I2" s="376"/>
      <c r="J2" s="5"/>
      <c r="K2" s="5"/>
      <c r="L2" s="5"/>
      <c r="M2" s="5"/>
      <c r="N2" s="5"/>
      <c r="O2" s="5"/>
      <c r="P2" s="5"/>
    </row>
    <row r="3" spans="1:16" s="1" customFormat="1" ht="12.75" customHeight="1">
      <c r="A3" s="373"/>
      <c r="B3" s="374"/>
      <c r="C3" s="374"/>
      <c r="D3" s="375"/>
      <c r="E3" s="374"/>
      <c r="F3" s="375"/>
      <c r="G3" s="374"/>
      <c r="H3" s="375"/>
      <c r="I3" s="376"/>
      <c r="J3" s="5"/>
      <c r="K3" s="5"/>
      <c r="L3" s="5"/>
      <c r="M3" s="5"/>
      <c r="N3" s="5"/>
      <c r="O3" s="5"/>
      <c r="P3" s="5"/>
    </row>
    <row r="4" spans="1:16" ht="13.5" thickBot="1">
      <c r="A4" s="377" t="s">
        <v>52</v>
      </c>
      <c r="B4" s="365">
        <f>'day1'!B4+1</f>
        <v>43041</v>
      </c>
      <c r="C4" s="14"/>
      <c r="D4" s="427" t="s">
        <v>311</v>
      </c>
      <c r="E4" s="427"/>
      <c r="F4" s="427"/>
      <c r="G4" s="425"/>
      <c r="H4" s="425"/>
      <c r="I4" s="426"/>
    </row>
    <row r="5" spans="1:16" ht="13.5" thickBot="1">
      <c r="A5" s="378"/>
      <c r="B5" s="375"/>
      <c r="C5" s="379"/>
      <c r="D5" s="374"/>
      <c r="E5" s="375"/>
      <c r="F5" s="375"/>
      <c r="G5" s="380"/>
      <c r="H5" s="374"/>
      <c r="I5" s="381"/>
    </row>
    <row r="6" spans="1:16" s="24" customFormat="1" ht="10.5">
      <c r="A6" s="101"/>
      <c r="B6" s="275" t="s">
        <v>205</v>
      </c>
      <c r="C6" s="275" t="s">
        <v>253</v>
      </c>
      <c r="D6" s="102"/>
      <c r="E6" s="275" t="s">
        <v>4</v>
      </c>
      <c r="F6" s="102"/>
      <c r="G6" s="275" t="s">
        <v>2</v>
      </c>
      <c r="H6" s="275" t="s">
        <v>5</v>
      </c>
      <c r="I6" s="103"/>
    </row>
    <row r="7" spans="1:16" s="24" customFormat="1" ht="11.25" thickBot="1">
      <c r="A7" s="104" t="s">
        <v>53</v>
      </c>
      <c r="B7" s="105" t="s">
        <v>206</v>
      </c>
      <c r="C7" s="105"/>
      <c r="D7" s="105" t="s">
        <v>10</v>
      </c>
      <c r="E7" s="105" t="s">
        <v>1</v>
      </c>
      <c r="F7" s="105" t="s">
        <v>6</v>
      </c>
      <c r="G7" s="105" t="s">
        <v>7</v>
      </c>
      <c r="H7" s="105" t="s">
        <v>8</v>
      </c>
      <c r="I7" s="106" t="s">
        <v>9</v>
      </c>
      <c r="J7" s="107"/>
    </row>
    <row r="8" spans="1:16" s="24" customFormat="1" ht="10.5">
      <c r="A8" s="108" t="s">
        <v>178</v>
      </c>
      <c r="B8" s="109"/>
      <c r="C8" s="109"/>
      <c r="D8" s="110" t="s">
        <v>179</v>
      </c>
      <c r="E8" s="111" t="s">
        <v>69</v>
      </c>
      <c r="F8" s="112" t="s">
        <v>180</v>
      </c>
      <c r="G8" s="113">
        <v>0</v>
      </c>
      <c r="H8" s="114">
        <f>INDEX(rate!$F$4:$G$57,MATCH(E8,rate!$F$4:$F$57,0),2)</f>
        <v>120</v>
      </c>
      <c r="I8" s="115">
        <f t="shared" ref="I8:I25" si="0">(G8*H8)</f>
        <v>0</v>
      </c>
      <c r="J8" s="116"/>
    </row>
    <row r="9" spans="1:16" s="24" customFormat="1" ht="10.5">
      <c r="A9" s="117" t="s">
        <v>178</v>
      </c>
      <c r="B9" s="118"/>
      <c r="C9" s="124"/>
      <c r="D9" s="119" t="s">
        <v>179</v>
      </c>
      <c r="E9" s="120" t="s">
        <v>199</v>
      </c>
      <c r="F9" s="88" t="s">
        <v>180</v>
      </c>
      <c r="G9" s="121">
        <v>0</v>
      </c>
      <c r="H9" s="122">
        <f>INDEX(rate!$F$4:$G$57,MATCH(E9,rate!$F$4:$F$57,0),2)</f>
        <v>93</v>
      </c>
      <c r="I9" s="123">
        <f t="shared" si="0"/>
        <v>0</v>
      </c>
    </row>
    <row r="10" spans="1:16" s="24" customFormat="1" ht="10.5">
      <c r="A10" s="117" t="s">
        <v>178</v>
      </c>
      <c r="B10" s="118"/>
      <c r="C10" s="124"/>
      <c r="D10" s="119" t="s">
        <v>179</v>
      </c>
      <c r="E10" s="120" t="s">
        <v>200</v>
      </c>
      <c r="F10" s="88" t="s">
        <v>180</v>
      </c>
      <c r="G10" s="121">
        <v>0</v>
      </c>
      <c r="H10" s="122">
        <f>INDEX(rate!$F$4:$G$57,MATCH(E10,rate!$F$4:$F$57,0),2)</f>
        <v>110</v>
      </c>
      <c r="I10" s="123">
        <f t="shared" si="0"/>
        <v>0</v>
      </c>
    </row>
    <row r="11" spans="1:16" s="24" customFormat="1" ht="10.5">
      <c r="A11" s="117" t="s">
        <v>178</v>
      </c>
      <c r="B11" s="118"/>
      <c r="C11" s="124"/>
      <c r="D11" s="119" t="s">
        <v>179</v>
      </c>
      <c r="E11" s="120" t="s">
        <v>201</v>
      </c>
      <c r="F11" s="88" t="s">
        <v>180</v>
      </c>
      <c r="G11" s="121">
        <v>0</v>
      </c>
      <c r="H11" s="122">
        <f>INDEX(rate!$F$4:$G$57,MATCH(E11,rate!$F$4:$F$57,0),2)</f>
        <v>128</v>
      </c>
      <c r="I11" s="123">
        <f t="shared" si="0"/>
        <v>0</v>
      </c>
    </row>
    <row r="12" spans="1:16" s="24" customFormat="1" ht="10.5">
      <c r="A12" s="117" t="s">
        <v>178</v>
      </c>
      <c r="B12" s="118"/>
      <c r="C12" s="124"/>
      <c r="D12" s="119" t="s">
        <v>179</v>
      </c>
      <c r="E12" s="120" t="s">
        <v>202</v>
      </c>
      <c r="F12" s="88" t="s">
        <v>180</v>
      </c>
      <c r="G12" s="121">
        <v>0</v>
      </c>
      <c r="H12" s="122">
        <f>INDEX(rate!$F$4:$G$57,MATCH(E12,rate!$F$4:$F$57,0),2)</f>
        <v>146</v>
      </c>
      <c r="I12" s="123">
        <f t="shared" si="0"/>
        <v>0</v>
      </c>
    </row>
    <row r="13" spans="1:16" s="24" customFormat="1" ht="10.5">
      <c r="A13" s="117" t="s">
        <v>178</v>
      </c>
      <c r="B13" s="118"/>
      <c r="C13" s="124"/>
      <c r="D13" s="119" t="s">
        <v>179</v>
      </c>
      <c r="E13" s="120" t="s">
        <v>203</v>
      </c>
      <c r="F13" s="88" t="s">
        <v>180</v>
      </c>
      <c r="G13" s="121">
        <v>0</v>
      </c>
      <c r="H13" s="122">
        <f>INDEX(rate!$F$4:$G$57,MATCH(E13,rate!$F$4:$F$57,0),2)</f>
        <v>164</v>
      </c>
      <c r="I13" s="123">
        <f t="shared" si="0"/>
        <v>0</v>
      </c>
    </row>
    <row r="14" spans="1:16" s="24" customFormat="1" ht="10.5">
      <c r="A14" s="117" t="s">
        <v>178</v>
      </c>
      <c r="B14" s="118"/>
      <c r="C14" s="124"/>
      <c r="D14" s="119" t="s">
        <v>179</v>
      </c>
      <c r="E14" s="120" t="s">
        <v>69</v>
      </c>
      <c r="F14" s="88" t="s">
        <v>180</v>
      </c>
      <c r="G14" s="121">
        <v>0</v>
      </c>
      <c r="H14" s="122">
        <f>INDEX(rate!$F$4:$G$57,MATCH(E14,rate!$F$4:$F$57,0),2)</f>
        <v>120</v>
      </c>
      <c r="I14" s="123">
        <f t="shared" si="0"/>
        <v>0</v>
      </c>
    </row>
    <row r="15" spans="1:16" s="24" customFormat="1" ht="10.5">
      <c r="A15" s="117" t="s">
        <v>178</v>
      </c>
      <c r="B15" s="118"/>
      <c r="C15" s="124"/>
      <c r="D15" s="119" t="s">
        <v>179</v>
      </c>
      <c r="E15" s="120" t="s">
        <v>183</v>
      </c>
      <c r="F15" s="88" t="s">
        <v>180</v>
      </c>
      <c r="G15" s="121">
        <v>0</v>
      </c>
      <c r="H15" s="122">
        <f>INDEX(rate!$F$4:$G$57,MATCH(E15,rate!$F$4:$F$57,0),2)</f>
        <v>192</v>
      </c>
      <c r="I15" s="123">
        <f t="shared" si="0"/>
        <v>0</v>
      </c>
    </row>
    <row r="16" spans="1:16"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69</v>
      </c>
      <c r="F20" s="88" t="s">
        <v>180</v>
      </c>
      <c r="G20" s="121">
        <v>0</v>
      </c>
      <c r="H20" s="122">
        <f>INDEX(rate!$F$4:$G$57,MATCH(E20,rate!$F$4:$F$57,0),2)</f>
        <v>120</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153</v>
      </c>
      <c r="B32" s="143"/>
      <c r="C32" s="144"/>
      <c r="D32" s="122" t="str">
        <f>INDEX(rate!$A$4:$D$16,MATCH(A32,rate!$A$4:$A$16,0),4)</f>
        <v>HOURS</v>
      </c>
      <c r="E32" s="145">
        <v>0</v>
      </c>
      <c r="F32" s="146">
        <f>INDEX(rate!$A$4:$D$16,MATCH(A32,rate!$A$4:$A$16,0),2)</f>
        <v>1919</v>
      </c>
      <c r="G32" s="147">
        <f>E32*F32</f>
        <v>0</v>
      </c>
      <c r="H32" s="254"/>
      <c r="I32" s="383"/>
    </row>
    <row r="33" spans="1:9" s="24" customFormat="1" ht="10.5">
      <c r="A33" s="142" t="s">
        <v>153</v>
      </c>
      <c r="B33" s="143"/>
      <c r="C33" s="144"/>
      <c r="D33" s="122" t="str">
        <f>INDEX(rate!$A$4:$D$16,MATCH(A33,rate!$A$4:$A$16,0),4)</f>
        <v>HOURS</v>
      </c>
      <c r="E33" s="145">
        <v>0</v>
      </c>
      <c r="F33" s="146">
        <f>INDEX(rate!$A$4:$D$16,MATCH(A33,rate!$A$4:$A$16,0),2)</f>
        <v>1919</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153</v>
      </c>
      <c r="B35" s="151"/>
      <c r="C35" s="152"/>
      <c r="D35" s="125" t="str">
        <f>INDEX(rate!$A$4:$D$16,MATCH(A35,rate!$A$4:$A$16,0),4)</f>
        <v>HOURS</v>
      </c>
      <c r="E35" s="153">
        <v>0</v>
      </c>
      <c r="F35" s="154">
        <f>INDEX(rate!$A$4:$D$16,MATCH(A35,rate!$A$4:$A$16,0),2)</f>
        <v>1919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290</v>
      </c>
      <c r="B41" s="164"/>
      <c r="C41" s="165"/>
      <c r="D41" s="114" t="str">
        <f>INDEX(rate!$A$17:$D$38,MATCH(A41,rate!$A$17:$A$38,0),4)</f>
        <v>HOURS</v>
      </c>
      <c r="E41" s="166">
        <v>0</v>
      </c>
      <c r="F41" s="167">
        <f>INDEX(rate!$A$17:$D$38,MATCH(A41,rate!$A$17:$A$38,0),2)</f>
        <v>13945</v>
      </c>
      <c r="G41" s="168">
        <f>E41*F41</f>
        <v>0</v>
      </c>
      <c r="H41" s="148"/>
      <c r="I41" s="383"/>
    </row>
    <row r="42" spans="1:9" s="24" customFormat="1" ht="10.5">
      <c r="A42" s="142" t="s">
        <v>168</v>
      </c>
      <c r="B42" s="143"/>
      <c r="C42" s="169"/>
      <c r="D42" s="122" t="str">
        <f>INDEX(rate!$A$17:$D$38,MATCH(A42,rate!$A$17:$A$38,0),4)</f>
        <v>HOURS</v>
      </c>
      <c r="E42" s="145">
        <v>0</v>
      </c>
      <c r="F42" s="146">
        <f>INDEX(rate!$A$17:$D$38,MATCH(A42,rate!$A$17:$A$38,0),2)</f>
        <v>6300</v>
      </c>
      <c r="G42" s="170">
        <f>E42*F42</f>
        <v>0</v>
      </c>
      <c r="H42" s="149"/>
      <c r="I42" s="383"/>
    </row>
    <row r="43" spans="1:9" s="24" customFormat="1" ht="10.5">
      <c r="A43" s="142" t="s">
        <v>287</v>
      </c>
      <c r="B43" s="143"/>
      <c r="C43" s="169"/>
      <c r="D43" s="122" t="str">
        <f>INDEX(rate!$A$17:$D$38,MATCH(A43,rate!$A$17:$A$38,0),4)</f>
        <v>HOURS</v>
      </c>
      <c r="E43" s="145">
        <v>0</v>
      </c>
      <c r="F43" s="146">
        <f>INDEX(rate!$A$17:$D$38,MATCH(A43,rate!$A$17:$A$38,0),2)</f>
        <v>26807</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135</v>
      </c>
      <c r="B51" s="175"/>
      <c r="C51" s="114" t="str">
        <f>INDEX(rate!$A$41:$D$46,MATCH(A51,rate!$A$41:$A$46,0),4)</f>
        <v>HOURS</v>
      </c>
      <c r="D51" s="166">
        <v>0</v>
      </c>
      <c r="E51" s="114">
        <f>INDEX(rate!$A$41:$D$46,MATCH(A51,rate!$A$41:$A$46,0),2)</f>
        <v>20503</v>
      </c>
      <c r="F51" s="168">
        <f>D51*E51</f>
        <v>0</v>
      </c>
      <c r="G51" s="148"/>
      <c r="H51" s="158"/>
      <c r="I51" s="383"/>
    </row>
    <row r="52" spans="1:9" s="24" customFormat="1" ht="11.25" thickBot="1">
      <c r="A52" s="163" t="s">
        <v>283</v>
      </c>
      <c r="B52" s="175"/>
      <c r="C52" s="114" t="str">
        <f>INDEX(rate!$A$41:$D$46,MATCH(A52,rate!$A$41:$A$46,0),4)</f>
        <v>HOURS</v>
      </c>
      <c r="D52" s="166">
        <v>0</v>
      </c>
      <c r="E52" s="114">
        <f>INDEX(rate!$A$41:$D$46,MATCH(A52,rate!$A$41:$A$46,0),2)</f>
        <v>16289</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302</v>
      </c>
      <c r="B78" s="185"/>
      <c r="C78" s="186" t="str">
        <f>INDEX(rate!$A$91:$D$118,MATCH(A78,rate!$A$91:$A$118,0),4)</f>
        <v>DAYS</v>
      </c>
      <c r="D78" s="187">
        <v>0</v>
      </c>
      <c r="E78" s="288"/>
      <c r="F78" s="186">
        <f>INDEX(rate!$A$91:$D$118,MATCH(A78,rate!$A$91:$A$118,0),3)</f>
        <v>6.57</v>
      </c>
      <c r="G78" s="188"/>
      <c r="H78" s="170">
        <f>D78*F78</f>
        <v>0</v>
      </c>
      <c r="I78" s="383"/>
    </row>
    <row r="79" spans="1:9" s="24" customFormat="1" ht="10.5">
      <c r="A79" s="142" t="s">
        <v>301</v>
      </c>
      <c r="B79" s="189"/>
      <c r="C79" s="186" t="str">
        <f>INDEX(rate!$A$91:$D$118,MATCH(A79,rate!$A$91:$A$118,0),4)</f>
        <v>MILES</v>
      </c>
      <c r="D79" s="190"/>
      <c r="E79" s="287">
        <f>INDEX(rate!$A$91:$D$122,MATCH(A79,rate!$A$91:$A$122,0),2)</f>
        <v>0.13200000000000001</v>
      </c>
      <c r="F79" s="122"/>
      <c r="G79" s="145">
        <v>0</v>
      </c>
      <c r="H79" s="170">
        <f>E79*G79</f>
        <v>0</v>
      </c>
      <c r="I79" s="383"/>
    </row>
    <row r="80" spans="1:9" s="24" customFormat="1" ht="10.5">
      <c r="A80" s="142" t="s">
        <v>302</v>
      </c>
      <c r="B80" s="189"/>
      <c r="C80" s="186" t="str">
        <f>INDEX(rate!$A$91:$D$118,MATCH(A80,rate!$A$91:$A$118,0),4)</f>
        <v>DAYS</v>
      </c>
      <c r="D80" s="187">
        <v>0</v>
      </c>
      <c r="E80" s="288"/>
      <c r="F80" s="186">
        <f>INDEX(rate!$A$91:$D$118,MATCH(A80,rate!$A$91:$A$118,0),3)</f>
        <v>6.57</v>
      </c>
      <c r="G80" s="188"/>
      <c r="H80" s="170">
        <f>D80*F80</f>
        <v>0</v>
      </c>
      <c r="I80" s="383"/>
    </row>
    <row r="81" spans="1:9" s="24" customFormat="1" ht="10.5">
      <c r="A81" s="142" t="s">
        <v>301</v>
      </c>
      <c r="B81" s="189"/>
      <c r="C81" s="186" t="str">
        <f>INDEX(rate!$A$91:$D$118,MATCH(A81,rate!$A$91:$A$118,0),4)</f>
        <v>MILES</v>
      </c>
      <c r="D81" s="190"/>
      <c r="E81" s="287">
        <f>INDEX(rate!$A$91:$D$122,MATCH(A81,rate!$A$91:$A$122,0),2)</f>
        <v>0.13200000000000001</v>
      </c>
      <c r="F81" s="122"/>
      <c r="G81" s="145">
        <v>0</v>
      </c>
      <c r="H81" s="170">
        <f>E81*G81</f>
        <v>0</v>
      </c>
      <c r="I81" s="383"/>
    </row>
    <row r="82" spans="1:9" s="24" customFormat="1" ht="10.5">
      <c r="A82" s="142" t="s">
        <v>302</v>
      </c>
      <c r="B82" s="189"/>
      <c r="C82" s="186" t="str">
        <f>INDEX(rate!$A$91:$D$118,MATCH(A82,rate!$A$91:$A$118,0),4)</f>
        <v>DAYS</v>
      </c>
      <c r="D82" s="187">
        <v>0</v>
      </c>
      <c r="E82" s="288"/>
      <c r="F82" s="186">
        <f>INDEX(rate!$A$91:$D$118,MATCH(A82,rate!$A$91:$A$118,0),3)</f>
        <v>6.57</v>
      </c>
      <c r="G82" s="188"/>
      <c r="H82" s="170">
        <f>D82*F82</f>
        <v>0</v>
      </c>
      <c r="I82" s="383"/>
    </row>
    <row r="83" spans="1:9" s="24" customFormat="1" ht="11.25" thickBot="1">
      <c r="A83" s="150" t="s">
        <v>301</v>
      </c>
      <c r="B83" s="191"/>
      <c r="C83" s="192" t="str">
        <f>INDEX(rate!$A$91:$D$118,MATCH(A83,rate!$A$91:$A$118,0),4)</f>
        <v>MILES</v>
      </c>
      <c r="D83" s="193"/>
      <c r="E83" s="289">
        <f>INDEX(rate!$A$91:$D$122,MATCH(A83,rate!$A$91:$A$122,0),2)</f>
        <v>0.13200000000000001</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240</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c r="B163" s="7"/>
      <c r="C163"/>
      <c r="D163" s="5"/>
      <c r="E163" s="8"/>
      <c r="F163" s="5"/>
      <c r="G163" s="8"/>
    </row>
    <row r="164" spans="1:9" ht="13.5" thickBot="1">
      <c r="A164" s="7"/>
      <c r="B164" s="7"/>
      <c r="C164" s="8"/>
      <c r="D164" s="5"/>
      <c r="E164" s="8"/>
      <c r="F164" s="5"/>
      <c r="G164" s="8"/>
    </row>
    <row r="165" spans="1:9" s="17" customFormat="1" ht="25.5" thickBot="1">
      <c r="A165" s="282" t="s">
        <v>298</v>
      </c>
      <c r="B165" s="277"/>
      <c r="C165" s="278"/>
      <c r="D165" s="279"/>
      <c r="E165" s="278"/>
      <c r="F165" s="279"/>
      <c r="G165" s="278"/>
      <c r="H165" s="280"/>
      <c r="I165" s="281"/>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row r="400" spans="1:10">
      <c r="A400" s="26"/>
      <c r="B400" s="286"/>
      <c r="C400" s="31"/>
      <c r="D400" s="27"/>
    </row>
    <row r="401" spans="1:4">
      <c r="A401" s="26"/>
      <c r="B401" s="286"/>
      <c r="C401" s="31"/>
      <c r="D401" s="34"/>
    </row>
  </sheetData>
  <mergeCells count="3">
    <mergeCell ref="F1:G1"/>
    <mergeCell ref="G4:I4"/>
    <mergeCell ref="D4:F4"/>
  </mergeCells>
  <phoneticPr fontId="0" type="noConversion"/>
  <dataValidations xWindow="87" yWindow="392"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$A$368:$A$401</formula1>
    </dataValidation>
  </dataValidations>
  <printOptions horizontalCentered="1"/>
  <pageMargins left="0.7" right="0.45" top="0.75" bottom="0.75" header="0.3" footer="0.3"/>
  <pageSetup scale="75" orientation="portrait"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topLeftCell="A61" workbookViewId="0">
      <selection activeCell="G71" sqref="G71"/>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6" t="s">
        <v>3</v>
      </c>
      <c r="B1" s="367" t="str">
        <f>'Daily Summary'!K2</f>
        <v>S17012</v>
      </c>
      <c r="C1" s="368"/>
      <c r="D1" s="369"/>
      <c r="E1" s="370" t="s">
        <v>51</v>
      </c>
      <c r="F1" s="424" t="str">
        <f>'Daily Summary'!A1</f>
        <v>T/S Kevin McCormack</v>
      </c>
      <c r="G1" s="424"/>
      <c r="H1" s="371"/>
      <c r="I1" s="372"/>
      <c r="J1" s="11"/>
      <c r="K1" s="5"/>
      <c r="L1" s="5"/>
      <c r="M1" s="5"/>
      <c r="N1" s="5"/>
      <c r="O1" s="5"/>
      <c r="P1" s="5"/>
    </row>
    <row r="2" spans="1:16" s="1" customFormat="1" ht="12.75" customHeight="1">
      <c r="A2" s="373"/>
      <c r="B2" s="374"/>
      <c r="C2" s="374"/>
      <c r="D2" s="375"/>
      <c r="E2" s="374"/>
      <c r="F2" s="375"/>
      <c r="G2" s="374"/>
      <c r="H2" s="375"/>
      <c r="I2" s="376"/>
      <c r="J2" s="5"/>
      <c r="K2" s="5"/>
      <c r="L2" s="5"/>
      <c r="M2" s="5"/>
      <c r="N2" s="5"/>
      <c r="O2" s="5"/>
      <c r="P2" s="5"/>
    </row>
    <row r="3" spans="1:16" s="1" customFormat="1" ht="12.75" customHeight="1">
      <c r="A3" s="373"/>
      <c r="B3" s="374"/>
      <c r="C3" s="374"/>
      <c r="D3" s="375"/>
      <c r="E3" s="374"/>
      <c r="F3" s="375"/>
      <c r="G3" s="374"/>
      <c r="H3" s="375"/>
      <c r="I3" s="376"/>
      <c r="J3" s="5"/>
      <c r="K3" s="5"/>
      <c r="L3" s="5"/>
      <c r="M3" s="5"/>
      <c r="N3" s="5"/>
      <c r="O3" s="5"/>
      <c r="P3" s="5"/>
    </row>
    <row r="4" spans="1:16" ht="13.5" thickBot="1">
      <c r="A4" s="377" t="s">
        <v>52</v>
      </c>
      <c r="B4" s="365">
        <f>'day2'!B4+1</f>
        <v>43042</v>
      </c>
      <c r="C4" s="14"/>
      <c r="D4" s="427" t="s">
        <v>311</v>
      </c>
      <c r="E4" s="427"/>
      <c r="F4" s="427"/>
      <c r="G4" s="425"/>
      <c r="H4" s="425"/>
      <c r="I4" s="426"/>
    </row>
    <row r="5" spans="1:16" ht="13.5" thickBot="1">
      <c r="A5" s="378"/>
      <c r="B5" s="375"/>
      <c r="C5" s="379"/>
      <c r="D5" s="374"/>
      <c r="E5" s="375"/>
      <c r="F5" s="375"/>
      <c r="G5" s="380"/>
      <c r="H5" s="374"/>
      <c r="I5" s="381"/>
    </row>
    <row r="6" spans="1:16" s="24" customFormat="1" ht="10.5">
      <c r="A6" s="101"/>
      <c r="B6" s="275" t="s">
        <v>205</v>
      </c>
      <c r="C6" s="275" t="s">
        <v>253</v>
      </c>
      <c r="D6" s="102"/>
      <c r="E6" s="275" t="s">
        <v>4</v>
      </c>
      <c r="F6" s="102"/>
      <c r="G6" s="275" t="s">
        <v>2</v>
      </c>
      <c r="H6" s="275" t="s">
        <v>5</v>
      </c>
      <c r="I6" s="103"/>
    </row>
    <row r="7" spans="1:16" s="24" customFormat="1" ht="11.25" thickBot="1">
      <c r="A7" s="104" t="s">
        <v>53</v>
      </c>
      <c r="B7" s="105" t="s">
        <v>206</v>
      </c>
      <c r="C7" s="105"/>
      <c r="D7" s="105" t="s">
        <v>10</v>
      </c>
      <c r="E7" s="105" t="s">
        <v>1</v>
      </c>
      <c r="F7" s="105" t="s">
        <v>6</v>
      </c>
      <c r="G7" s="105" t="s">
        <v>7</v>
      </c>
      <c r="H7" s="105" t="s">
        <v>8</v>
      </c>
      <c r="I7" s="106" t="s">
        <v>9</v>
      </c>
      <c r="J7" s="107"/>
    </row>
    <row r="8" spans="1:16" s="24" customFormat="1" ht="10.5">
      <c r="A8" s="108" t="s">
        <v>178</v>
      </c>
      <c r="B8" s="109"/>
      <c r="C8" s="109"/>
      <c r="D8" s="110" t="s">
        <v>179</v>
      </c>
      <c r="E8" s="111" t="s">
        <v>69</v>
      </c>
      <c r="F8" s="112" t="s">
        <v>180</v>
      </c>
      <c r="G8" s="113">
        <v>0</v>
      </c>
      <c r="H8" s="114">
        <f>INDEX(rate!$F$4:$G$57,MATCH(E8,rate!$F$4:$F$57,0),2)</f>
        <v>120</v>
      </c>
      <c r="I8" s="115">
        <f t="shared" ref="I8:I25" si="0">(G8*H8)</f>
        <v>0</v>
      </c>
      <c r="J8" s="116"/>
    </row>
    <row r="9" spans="1:16" s="24" customFormat="1" ht="10.5">
      <c r="A9" s="117" t="s">
        <v>178</v>
      </c>
      <c r="B9" s="118"/>
      <c r="C9" s="124"/>
      <c r="D9" s="119" t="s">
        <v>179</v>
      </c>
      <c r="E9" s="120" t="s">
        <v>199</v>
      </c>
      <c r="F9" s="88" t="s">
        <v>180</v>
      </c>
      <c r="G9" s="121">
        <v>0</v>
      </c>
      <c r="H9" s="122">
        <f>INDEX(rate!$F$4:$G$57,MATCH(E9,rate!$F$4:$F$57,0),2)</f>
        <v>93</v>
      </c>
      <c r="I9" s="123">
        <f t="shared" si="0"/>
        <v>0</v>
      </c>
    </row>
    <row r="10" spans="1:16" s="24" customFormat="1" ht="10.5">
      <c r="A10" s="117" t="s">
        <v>178</v>
      </c>
      <c r="B10" s="118"/>
      <c r="C10" s="124"/>
      <c r="D10" s="119" t="s">
        <v>179</v>
      </c>
      <c r="E10" s="120" t="s">
        <v>200</v>
      </c>
      <c r="F10" s="88" t="s">
        <v>180</v>
      </c>
      <c r="G10" s="121">
        <v>0</v>
      </c>
      <c r="H10" s="122">
        <f>INDEX(rate!$F$4:$G$57,MATCH(E10,rate!$F$4:$F$57,0),2)</f>
        <v>110</v>
      </c>
      <c r="I10" s="123">
        <f t="shared" si="0"/>
        <v>0</v>
      </c>
    </row>
    <row r="11" spans="1:16" s="24" customFormat="1" ht="10.5">
      <c r="A11" s="117" t="s">
        <v>178</v>
      </c>
      <c r="B11" s="118"/>
      <c r="C11" s="124"/>
      <c r="D11" s="119" t="s">
        <v>179</v>
      </c>
      <c r="E11" s="120" t="s">
        <v>201</v>
      </c>
      <c r="F11" s="88" t="s">
        <v>180</v>
      </c>
      <c r="G11" s="121">
        <v>0</v>
      </c>
      <c r="H11" s="122">
        <f>INDEX(rate!$F$4:$G$57,MATCH(E11,rate!$F$4:$F$57,0),2)</f>
        <v>128</v>
      </c>
      <c r="I11" s="123">
        <f t="shared" si="0"/>
        <v>0</v>
      </c>
    </row>
    <row r="12" spans="1:16" s="24" customFormat="1" ht="10.5">
      <c r="A12" s="117" t="s">
        <v>178</v>
      </c>
      <c r="B12" s="118"/>
      <c r="C12" s="124"/>
      <c r="D12" s="119" t="s">
        <v>179</v>
      </c>
      <c r="E12" s="120" t="s">
        <v>202</v>
      </c>
      <c r="F12" s="88" t="s">
        <v>180</v>
      </c>
      <c r="G12" s="121">
        <v>0</v>
      </c>
      <c r="H12" s="122">
        <f>INDEX(rate!$F$4:$G$57,MATCH(E12,rate!$F$4:$F$57,0),2)</f>
        <v>146</v>
      </c>
      <c r="I12" s="123">
        <f t="shared" si="0"/>
        <v>0</v>
      </c>
    </row>
    <row r="13" spans="1:16" s="24" customFormat="1" ht="10.5">
      <c r="A13" s="117" t="s">
        <v>178</v>
      </c>
      <c r="B13" s="118"/>
      <c r="C13" s="124"/>
      <c r="D13" s="119" t="s">
        <v>179</v>
      </c>
      <c r="E13" s="120" t="s">
        <v>203</v>
      </c>
      <c r="F13" s="88" t="s">
        <v>180</v>
      </c>
      <c r="G13" s="121">
        <v>0</v>
      </c>
      <c r="H13" s="122">
        <f>INDEX(rate!$F$4:$G$57,MATCH(E13,rate!$F$4:$F$57,0),2)</f>
        <v>164</v>
      </c>
      <c r="I13" s="123">
        <f t="shared" si="0"/>
        <v>0</v>
      </c>
    </row>
    <row r="14" spans="1:16" s="24" customFormat="1" ht="10.5">
      <c r="A14" s="117" t="s">
        <v>178</v>
      </c>
      <c r="B14" s="118"/>
      <c r="C14" s="124"/>
      <c r="D14" s="119" t="s">
        <v>179</v>
      </c>
      <c r="E14" s="120" t="s">
        <v>69</v>
      </c>
      <c r="F14" s="88" t="s">
        <v>180</v>
      </c>
      <c r="G14" s="121">
        <v>0</v>
      </c>
      <c r="H14" s="122">
        <f>INDEX(rate!$F$4:$G$57,MATCH(E14,rate!$F$4:$F$57,0),2)</f>
        <v>120</v>
      </c>
      <c r="I14" s="123">
        <f t="shared" si="0"/>
        <v>0</v>
      </c>
    </row>
    <row r="15" spans="1:16" s="24" customFormat="1" ht="10.5">
      <c r="A15" s="117" t="s">
        <v>178</v>
      </c>
      <c r="B15" s="118"/>
      <c r="C15" s="124"/>
      <c r="D15" s="119" t="s">
        <v>179</v>
      </c>
      <c r="E15" s="120" t="s">
        <v>183</v>
      </c>
      <c r="F15" s="88" t="s">
        <v>180</v>
      </c>
      <c r="G15" s="121">
        <v>0</v>
      </c>
      <c r="H15" s="122">
        <f>INDEX(rate!$F$4:$G$57,MATCH(E15,rate!$F$4:$F$57,0),2)</f>
        <v>192</v>
      </c>
      <c r="I15" s="123">
        <f t="shared" si="0"/>
        <v>0</v>
      </c>
    </row>
    <row r="16" spans="1:16"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33</v>
      </c>
      <c r="F20" s="88" t="s">
        <v>180</v>
      </c>
      <c r="G20" s="121">
        <v>0</v>
      </c>
      <c r="H20" s="122">
        <f>INDEX(rate!$F$4:$G$57,MATCH(E20,rate!$F$4:$F$57,0),2)</f>
        <v>70</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153</v>
      </c>
      <c r="B32" s="143"/>
      <c r="C32" s="144"/>
      <c r="D32" s="122" t="str">
        <f>INDEX(rate!$A$4:$D$16,MATCH(A32,rate!$A$4:$A$16,0),4)</f>
        <v>HOURS</v>
      </c>
      <c r="E32" s="145">
        <v>0</v>
      </c>
      <c r="F32" s="146">
        <f>INDEX(rate!$A$4:$D$16,MATCH(A32,rate!$A$4:$A$16,0),2)</f>
        <v>1919</v>
      </c>
      <c r="G32" s="147">
        <f>E32*F32</f>
        <v>0</v>
      </c>
      <c r="H32" s="254"/>
      <c r="I32" s="383"/>
    </row>
    <row r="33" spans="1:9" s="24" customFormat="1" ht="10.5">
      <c r="A33" s="142" t="s">
        <v>230</v>
      </c>
      <c r="B33" s="143"/>
      <c r="C33" s="144"/>
      <c r="D33" s="122" t="str">
        <f>INDEX(rate!$A$4:$D$16,MATCH(A33,rate!$A$4:$A$16,0),4)</f>
        <v>HOURS</v>
      </c>
      <c r="E33" s="145">
        <v>0</v>
      </c>
      <c r="F33" s="146">
        <f>INDEX(rate!$A$4:$D$16,MATCH(A33,rate!$A$4:$A$16,0),2)</f>
        <v>7159</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153</v>
      </c>
      <c r="B35" s="151"/>
      <c r="C35" s="152"/>
      <c r="D35" s="125" t="str">
        <f>INDEX(rate!$A$4:$D$16,MATCH(A35,rate!$A$4:$A$16,0),4)</f>
        <v>HOURS</v>
      </c>
      <c r="E35" s="153">
        <v>0</v>
      </c>
      <c r="F35" s="154">
        <f>INDEX(rate!$A$4:$D$16,MATCH(A35,rate!$A$4:$A$16,0),2)</f>
        <v>1919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287</v>
      </c>
      <c r="B41" s="164"/>
      <c r="C41" s="165"/>
      <c r="D41" s="114" t="str">
        <f>INDEX(rate!$A$17:$D$38,MATCH(A41,rate!$A$17:$A$38,0),4)</f>
        <v>HOURS</v>
      </c>
      <c r="E41" s="166">
        <v>0</v>
      </c>
      <c r="F41" s="167">
        <f>INDEX(rate!$A$17:$D$38,MATCH(A41,rate!$A$17:$A$38,0),2)</f>
        <v>26807</v>
      </c>
      <c r="G41" s="168">
        <f>E41*F41</f>
        <v>0</v>
      </c>
      <c r="H41" s="148"/>
      <c r="I41" s="383"/>
    </row>
    <row r="42" spans="1:9" s="24" customFormat="1" ht="10.5">
      <c r="A42" s="142" t="s">
        <v>168</v>
      </c>
      <c r="B42" s="143"/>
      <c r="C42" s="169"/>
      <c r="D42" s="122" t="str">
        <f>INDEX(rate!$A$17:$D$38,MATCH(A42,rate!$A$17:$A$38,0),4)</f>
        <v>HOURS</v>
      </c>
      <c r="E42" s="145">
        <v>0</v>
      </c>
      <c r="F42" s="146">
        <f>INDEX(rate!$A$17:$D$38,MATCH(A42,rate!$A$17:$A$38,0),2)</f>
        <v>6300</v>
      </c>
      <c r="G42" s="170">
        <f>E42*F42</f>
        <v>0</v>
      </c>
      <c r="H42" s="149"/>
      <c r="I42" s="383"/>
    </row>
    <row r="43" spans="1:9" s="24" customFormat="1" ht="10.5">
      <c r="A43" s="142" t="s">
        <v>287</v>
      </c>
      <c r="B43" s="143"/>
      <c r="C43" s="169"/>
      <c r="D43" s="122" t="str">
        <f>INDEX(rate!$A$17:$D$38,MATCH(A43,rate!$A$17:$A$38,0),4)</f>
        <v>HOURS</v>
      </c>
      <c r="E43" s="145">
        <v>0</v>
      </c>
      <c r="F43" s="146">
        <f>INDEX(rate!$A$17:$D$38,MATCH(A43,rate!$A$17:$A$38,0),2)</f>
        <v>26807</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284</v>
      </c>
      <c r="B51" s="175"/>
      <c r="C51" s="114" t="str">
        <f>INDEX(rate!$A$41:$D$46,MATCH(A51,rate!$A$41:$A$46,0),4)</f>
        <v>HOURS</v>
      </c>
      <c r="D51" s="166">
        <v>0</v>
      </c>
      <c r="E51" s="114">
        <f>INDEX(rate!$A$41:$D$46,MATCH(A51,rate!$A$41:$A$46,0),2)</f>
        <v>11360</v>
      </c>
      <c r="F51" s="168">
        <f>D51*E51</f>
        <v>0</v>
      </c>
      <c r="G51" s="148"/>
      <c r="H51" s="158"/>
      <c r="I51" s="383"/>
    </row>
    <row r="52" spans="1:9" s="24" customFormat="1" ht="11.25" thickBot="1">
      <c r="A52" s="163" t="s">
        <v>283</v>
      </c>
      <c r="B52" s="175"/>
      <c r="C52" s="114" t="str">
        <f>INDEX(rate!$A$41:$D$46,MATCH(A52,rate!$A$41:$A$46,0),4)</f>
        <v>HOURS</v>
      </c>
      <c r="D52" s="166">
        <v>0</v>
      </c>
      <c r="E52" s="114">
        <f>INDEX(rate!$A$41:$D$46,MATCH(A52,rate!$A$41:$A$46,0),2)</f>
        <v>16289</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306</v>
      </c>
      <c r="B78" s="185"/>
      <c r="C78" s="186" t="str">
        <f>INDEX(rate!$A$91:$D$118,MATCH(A78,rate!$A$91:$A$118,0),4)</f>
        <v>DAYS</v>
      </c>
      <c r="D78" s="187">
        <v>0</v>
      </c>
      <c r="E78" s="288"/>
      <c r="F78" s="186">
        <f>INDEX(rate!$A$91:$D$118,MATCH(A78,rate!$A$91:$A$118,0),3)</f>
        <v>10.53</v>
      </c>
      <c r="G78" s="188"/>
      <c r="H78" s="170">
        <f>D78*F78</f>
        <v>0</v>
      </c>
      <c r="I78" s="383"/>
    </row>
    <row r="79" spans="1:9" s="24" customFormat="1" ht="10.5">
      <c r="A79" s="142" t="s">
        <v>305</v>
      </c>
      <c r="B79" s="189"/>
      <c r="C79" s="186" t="str">
        <f>INDEX(rate!$A$91:$D$118,MATCH(A79,rate!$A$91:$A$118,0),4)</f>
        <v>MILES</v>
      </c>
      <c r="D79" s="190"/>
      <c r="E79" s="287">
        <f>INDEX(rate!$A$91:$D$122,MATCH(A79,rate!$A$91:$A$122,0),2)</f>
        <v>0.27500000000000002</v>
      </c>
      <c r="F79" s="122"/>
      <c r="G79" s="145">
        <v>0</v>
      </c>
      <c r="H79" s="170">
        <f>E79*G79</f>
        <v>0</v>
      </c>
      <c r="I79" s="383"/>
    </row>
    <row r="80" spans="1:9" s="24" customFormat="1" ht="10.5">
      <c r="A80" s="142" t="s">
        <v>302</v>
      </c>
      <c r="B80" s="189"/>
      <c r="C80" s="186" t="str">
        <f>INDEX(rate!$A$91:$D$118,MATCH(A80,rate!$A$91:$A$118,0),4)</f>
        <v>DAYS</v>
      </c>
      <c r="D80" s="187">
        <v>0</v>
      </c>
      <c r="E80" s="288"/>
      <c r="F80" s="186">
        <f>INDEX(rate!$A$91:$D$118,MATCH(A80,rate!$A$91:$A$118,0),3)</f>
        <v>6.57</v>
      </c>
      <c r="G80" s="188"/>
      <c r="H80" s="170">
        <f>D80*F80</f>
        <v>0</v>
      </c>
      <c r="I80" s="383"/>
    </row>
    <row r="81" spans="1:9" s="24" customFormat="1" ht="10.5">
      <c r="A81" s="142" t="s">
        <v>301</v>
      </c>
      <c r="B81" s="189"/>
      <c r="C81" s="186" t="str">
        <f>INDEX(rate!$A$91:$D$118,MATCH(A81,rate!$A$91:$A$118,0),4)</f>
        <v>MILES</v>
      </c>
      <c r="D81" s="190"/>
      <c r="E81" s="287">
        <f>INDEX(rate!$A$91:$D$122,MATCH(A81,rate!$A$91:$A$122,0),2)</f>
        <v>0.13200000000000001</v>
      </c>
      <c r="F81" s="122"/>
      <c r="G81" s="145">
        <v>0</v>
      </c>
      <c r="H81" s="170">
        <f>E81*G81</f>
        <v>0</v>
      </c>
      <c r="I81" s="383"/>
    </row>
    <row r="82" spans="1:9" s="24" customFormat="1" ht="10.5">
      <c r="A82" s="142" t="s">
        <v>327</v>
      </c>
      <c r="B82" s="189"/>
      <c r="C82" s="186" t="str">
        <f>INDEX(rate!$A$91:$D$118,MATCH(A82,rate!$A$91:$A$118,0),4)</f>
        <v>DAYS</v>
      </c>
      <c r="D82" s="187">
        <v>0</v>
      </c>
      <c r="E82" s="288"/>
      <c r="F82" s="186">
        <f>INDEX(rate!$A$91:$D$118,MATCH(A82,rate!$A$91:$A$118,0),3)</f>
        <v>9.77</v>
      </c>
      <c r="G82" s="188"/>
      <c r="H82" s="170">
        <f>D82*F82</f>
        <v>0</v>
      </c>
      <c r="I82" s="383"/>
    </row>
    <row r="83" spans="1:9" s="24" customFormat="1" ht="11.25" thickBot="1">
      <c r="A83" s="150" t="s">
        <v>326</v>
      </c>
      <c r="B83" s="191"/>
      <c r="C83" s="192" t="str">
        <f>INDEX(rate!$A$91:$D$118,MATCH(A83,rate!$A$91:$A$118,0),4)</f>
        <v>MILES</v>
      </c>
      <c r="D83" s="193"/>
      <c r="E83" s="289">
        <f>INDEX(rate!$A$91:$D$122,MATCH(A83,rate!$A$91:$A$122,0),2)</f>
        <v>0.21099999999999999</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239</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c r="B163" s="7"/>
      <c r="C163"/>
      <c r="D163" s="5"/>
      <c r="E163" s="8"/>
      <c r="F163" s="5"/>
      <c r="G163" s="8"/>
    </row>
    <row r="164" spans="1:9" ht="13.5" thickBot="1">
      <c r="A164" s="7"/>
      <c r="B164" s="7"/>
      <c r="C164" s="8"/>
      <c r="D164" s="5"/>
      <c r="E164" s="8"/>
      <c r="F164" s="5"/>
      <c r="G164" s="8"/>
    </row>
    <row r="165" spans="1:9" s="17" customFormat="1" ht="25.5" thickBot="1">
      <c r="A165" s="282" t="s">
        <v>298</v>
      </c>
      <c r="B165" s="277"/>
      <c r="C165" s="278"/>
      <c r="D165" s="279"/>
      <c r="E165" s="278"/>
      <c r="F165" s="279"/>
      <c r="G165" s="278"/>
      <c r="H165" s="280"/>
      <c r="I165" s="281"/>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row r="400" spans="1:10">
      <c r="A400" s="24"/>
      <c r="B400" s="283"/>
      <c r="C400" s="27"/>
      <c r="D400" s="27"/>
      <c r="H400"/>
    </row>
    <row r="401" spans="1:8">
      <c r="A401" s="24"/>
      <c r="B401" s="284"/>
      <c r="C401" s="28"/>
      <c r="D401" s="27"/>
      <c r="H401"/>
    </row>
    <row r="402" spans="1:8">
      <c r="A402" s="24"/>
      <c r="B402" s="283"/>
      <c r="C402" s="28"/>
      <c r="D402" s="27"/>
      <c r="H402"/>
    </row>
    <row r="403" spans="1:8">
      <c r="A403" s="24"/>
      <c r="B403" s="283"/>
      <c r="C403" s="28"/>
      <c r="D403" s="27"/>
      <c r="H403"/>
    </row>
    <row r="404" spans="1:8">
      <c r="A404" s="24"/>
      <c r="B404" s="283"/>
      <c r="C404" s="28"/>
      <c r="D404" s="27"/>
      <c r="H404"/>
    </row>
    <row r="405" spans="1:8">
      <c r="A405" s="24"/>
      <c r="B405" s="283"/>
      <c r="C405" s="28"/>
      <c r="D405" s="27"/>
      <c r="H405"/>
    </row>
    <row r="406" spans="1:8">
      <c r="A406" s="24"/>
      <c r="B406" s="283"/>
      <c r="C406" s="28"/>
      <c r="D406" s="27"/>
      <c r="H406"/>
    </row>
    <row r="407" spans="1:8">
      <c r="A407" s="24"/>
      <c r="B407" s="283"/>
      <c r="C407" s="28"/>
      <c r="D407" s="27"/>
      <c r="H407"/>
    </row>
    <row r="408" spans="1:8">
      <c r="A408" s="24"/>
      <c r="B408" s="283"/>
      <c r="C408" s="28"/>
      <c r="D408" s="27"/>
      <c r="H408"/>
    </row>
    <row r="409" spans="1:8">
      <c r="A409" s="24"/>
      <c r="B409" s="283"/>
      <c r="C409" s="28"/>
      <c r="D409" s="27"/>
      <c r="H409"/>
    </row>
    <row r="410" spans="1:8">
      <c r="A410" s="24"/>
      <c r="B410" s="283"/>
      <c r="C410" s="28"/>
      <c r="D410" s="27"/>
      <c r="H410"/>
    </row>
    <row r="411" spans="1:8">
      <c r="A411" s="24"/>
      <c r="B411" s="283"/>
      <c r="C411" s="28"/>
      <c r="D411" s="27"/>
      <c r="H411"/>
    </row>
    <row r="412" spans="1:8">
      <c r="A412" s="24"/>
      <c r="B412" s="283"/>
      <c r="C412" s="32"/>
      <c r="D412" s="27"/>
      <c r="H412"/>
    </row>
    <row r="413" spans="1:8">
      <c r="A413" s="24"/>
      <c r="B413" s="283"/>
      <c r="C413" s="30"/>
      <c r="D413" s="27"/>
      <c r="H413"/>
    </row>
    <row r="414" spans="1:8">
      <c r="A414" s="24"/>
      <c r="B414" s="283"/>
      <c r="C414" s="30"/>
      <c r="D414" s="27"/>
      <c r="H414"/>
    </row>
    <row r="415" spans="1:8">
      <c r="A415" s="24"/>
      <c r="B415" s="283"/>
      <c r="C415" s="30"/>
      <c r="D415" s="27"/>
      <c r="H415"/>
    </row>
    <row r="416" spans="1:8">
      <c r="A416" s="24"/>
      <c r="B416" s="285"/>
      <c r="C416" s="30"/>
      <c r="D416" s="27"/>
      <c r="H416"/>
    </row>
    <row r="417" spans="1:8">
      <c r="A417" s="24"/>
      <c r="B417" s="285"/>
      <c r="C417" s="30"/>
      <c r="D417" s="27"/>
      <c r="H417"/>
    </row>
    <row r="418" spans="1:8">
      <c r="A418" s="24"/>
      <c r="B418" s="285"/>
      <c r="C418" s="30"/>
      <c r="D418" s="27"/>
      <c r="H418"/>
    </row>
    <row r="419" spans="1:8">
      <c r="A419" s="24"/>
      <c r="B419" s="285"/>
      <c r="C419" s="30"/>
      <c r="D419" s="27"/>
      <c r="H419"/>
    </row>
    <row r="420" spans="1:8">
      <c r="A420" s="24"/>
      <c r="B420" s="285"/>
      <c r="C420" s="30"/>
      <c r="D420" s="27"/>
      <c r="H420"/>
    </row>
    <row r="421" spans="1:8">
      <c r="A421" s="24"/>
      <c r="B421" s="285"/>
      <c r="C421" s="30"/>
      <c r="D421" s="27"/>
      <c r="H421"/>
    </row>
    <row r="422" spans="1:8">
      <c r="A422" s="24"/>
      <c r="B422" s="285"/>
      <c r="C422" s="30"/>
      <c r="D422" s="27"/>
      <c r="H422"/>
    </row>
    <row r="423" spans="1:8">
      <c r="A423" s="26"/>
      <c r="B423" s="286"/>
      <c r="C423" s="31"/>
      <c r="D423" s="27"/>
      <c r="H423"/>
    </row>
    <row r="424" spans="1:8">
      <c r="A424" s="26"/>
      <c r="B424" s="286"/>
      <c r="C424" s="31"/>
      <c r="D424" s="27"/>
      <c r="H424"/>
    </row>
    <row r="425" spans="1:8">
      <c r="A425" s="26"/>
      <c r="B425" s="286"/>
      <c r="C425" s="31"/>
      <c r="D425" s="27"/>
      <c r="E425"/>
      <c r="H425"/>
    </row>
    <row r="426" spans="1:8">
      <c r="A426" s="26"/>
      <c r="B426" s="286"/>
      <c r="C426" s="31"/>
      <c r="D426" s="27"/>
      <c r="E426"/>
      <c r="H426"/>
    </row>
    <row r="427" spans="1:8">
      <c r="A427" s="26"/>
      <c r="B427" s="286"/>
      <c r="C427" s="31"/>
      <c r="D427" s="27"/>
      <c r="E427"/>
      <c r="H427"/>
    </row>
    <row r="428" spans="1:8">
      <c r="A428" s="26"/>
      <c r="B428" s="286"/>
      <c r="C428" s="31"/>
      <c r="D428" s="27"/>
      <c r="E428"/>
      <c r="H428"/>
    </row>
    <row r="429" spans="1:8">
      <c r="A429" s="26"/>
      <c r="B429" s="286"/>
      <c r="C429" s="31"/>
      <c r="D429" s="27"/>
      <c r="E429"/>
      <c r="H429"/>
    </row>
    <row r="430" spans="1:8">
      <c r="A430" s="26"/>
      <c r="B430" s="286"/>
      <c r="C430" s="31"/>
      <c r="D430" s="27"/>
    </row>
    <row r="431" spans="1:8">
      <c r="A431" s="26"/>
      <c r="B431" s="286"/>
      <c r="C431" s="31"/>
      <c r="D431" s="27"/>
    </row>
    <row r="432" spans="1:8">
      <c r="A432" s="26"/>
      <c r="B432" s="286"/>
      <c r="C432" s="31"/>
      <c r="D432" s="27"/>
    </row>
    <row r="433" spans="1:4">
      <c r="A433" s="26"/>
      <c r="B433" s="286"/>
      <c r="C433" s="31"/>
      <c r="D433" s="34"/>
    </row>
  </sheetData>
  <mergeCells count="3">
    <mergeCell ref="F1:G1"/>
    <mergeCell ref="G4:I4"/>
    <mergeCell ref="D4:F4"/>
  </mergeCells>
  <phoneticPr fontId="0" type="noConversion"/>
  <dataValidations xWindow="85" yWindow="326"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$A$368:$A$399</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3"/>
  <sheetViews>
    <sheetView showGridLines="0" topLeftCell="A67" zoomScaleNormal="100" workbookViewId="0">
      <selection activeCell="G65" sqref="G65"/>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6" t="s">
        <v>3</v>
      </c>
      <c r="B1" s="367" t="str">
        <f>'Daily Summary'!K2</f>
        <v>S17012</v>
      </c>
      <c r="C1" s="368"/>
      <c r="D1" s="369"/>
      <c r="E1" s="370" t="s">
        <v>51</v>
      </c>
      <c r="F1" s="424" t="str">
        <f>'Daily Summary'!A1</f>
        <v>T/S Kevin McCormack</v>
      </c>
      <c r="G1" s="424"/>
      <c r="H1" s="371"/>
      <c r="I1" s="372"/>
      <c r="J1" s="11"/>
      <c r="K1" s="5"/>
      <c r="L1" s="5"/>
      <c r="M1" s="5"/>
      <c r="N1" s="5"/>
      <c r="O1" s="5"/>
      <c r="P1" s="5"/>
    </row>
    <row r="2" spans="1:16" s="1" customFormat="1" ht="12.75" customHeight="1">
      <c r="A2" s="373"/>
      <c r="B2" s="374"/>
      <c r="C2" s="374"/>
      <c r="D2" s="375"/>
      <c r="E2" s="374"/>
      <c r="F2" s="375"/>
      <c r="G2" s="374"/>
      <c r="H2" s="375"/>
      <c r="I2" s="376"/>
      <c r="J2" s="5"/>
      <c r="K2" s="5"/>
      <c r="L2" s="5"/>
      <c r="M2" s="5"/>
      <c r="N2" s="5"/>
      <c r="O2" s="5"/>
      <c r="P2" s="5"/>
    </row>
    <row r="3" spans="1:16" s="1" customFormat="1" ht="12.75" customHeight="1">
      <c r="A3" s="373"/>
      <c r="B3" s="374"/>
      <c r="C3" s="374"/>
      <c r="D3" s="375"/>
      <c r="E3" s="374"/>
      <c r="F3" s="375"/>
      <c r="G3" s="374"/>
      <c r="H3" s="375"/>
      <c r="I3" s="376"/>
      <c r="J3" s="5"/>
      <c r="K3" s="5"/>
      <c r="L3" s="5"/>
      <c r="M3" s="5"/>
      <c r="N3" s="5"/>
      <c r="O3" s="5"/>
      <c r="P3" s="5"/>
    </row>
    <row r="4" spans="1:16" ht="13.5" thickBot="1">
      <c r="A4" s="377" t="s">
        <v>52</v>
      </c>
      <c r="B4" s="365">
        <f>'day3'!B4+1</f>
        <v>43043</v>
      </c>
      <c r="C4" s="14"/>
      <c r="D4" s="427" t="s">
        <v>311</v>
      </c>
      <c r="E4" s="427"/>
      <c r="F4" s="427"/>
      <c r="G4" s="425"/>
      <c r="H4" s="425"/>
      <c r="I4" s="426"/>
    </row>
    <row r="5" spans="1:16" ht="13.5" thickBot="1">
      <c r="A5" s="378"/>
      <c r="B5" s="375"/>
      <c r="C5" s="379"/>
      <c r="D5" s="374"/>
      <c r="E5" s="375"/>
      <c r="F5" s="375"/>
      <c r="G5" s="380"/>
      <c r="H5" s="374"/>
      <c r="I5" s="381"/>
    </row>
    <row r="6" spans="1:16" s="24" customFormat="1" ht="10.5">
      <c r="A6" s="101"/>
      <c r="B6" s="275" t="s">
        <v>205</v>
      </c>
      <c r="C6" s="275" t="s">
        <v>253</v>
      </c>
      <c r="D6" s="102"/>
      <c r="E6" s="275" t="s">
        <v>4</v>
      </c>
      <c r="F6" s="102"/>
      <c r="G6" s="275" t="s">
        <v>2</v>
      </c>
      <c r="H6" s="275" t="s">
        <v>5</v>
      </c>
      <c r="I6" s="103"/>
    </row>
    <row r="7" spans="1:16" s="24" customFormat="1" ht="11.25" thickBot="1">
      <c r="A7" s="104" t="s">
        <v>53</v>
      </c>
      <c r="B7" s="105" t="s">
        <v>206</v>
      </c>
      <c r="C7" s="105"/>
      <c r="D7" s="105" t="s">
        <v>10</v>
      </c>
      <c r="E7" s="105" t="s">
        <v>1</v>
      </c>
      <c r="F7" s="105" t="s">
        <v>6</v>
      </c>
      <c r="G7" s="105" t="s">
        <v>7</v>
      </c>
      <c r="H7" s="105" t="s">
        <v>8</v>
      </c>
      <c r="I7" s="106" t="s">
        <v>9</v>
      </c>
      <c r="J7" s="107"/>
    </row>
    <row r="8" spans="1:16" s="24" customFormat="1" ht="10.5">
      <c r="A8" s="108" t="s">
        <v>178</v>
      </c>
      <c r="B8" s="109"/>
      <c r="C8" s="109"/>
      <c r="D8" s="110" t="s">
        <v>179</v>
      </c>
      <c r="E8" s="111" t="s">
        <v>69</v>
      </c>
      <c r="F8" s="112" t="s">
        <v>180</v>
      </c>
      <c r="G8" s="113">
        <v>0</v>
      </c>
      <c r="H8" s="114">
        <f>INDEX(rate!$F$4:$G$57,MATCH(E8,rate!$F$4:$F$57,0),2)</f>
        <v>120</v>
      </c>
      <c r="I8" s="115">
        <f t="shared" ref="I8:I25" si="0">(G8*H8)</f>
        <v>0</v>
      </c>
      <c r="J8" s="116"/>
    </row>
    <row r="9" spans="1:16" s="24" customFormat="1" ht="10.5">
      <c r="A9" s="117" t="s">
        <v>178</v>
      </c>
      <c r="B9" s="118"/>
      <c r="C9" s="124"/>
      <c r="D9" s="119" t="s">
        <v>179</v>
      </c>
      <c r="E9" s="120" t="s">
        <v>199</v>
      </c>
      <c r="F9" s="88" t="s">
        <v>180</v>
      </c>
      <c r="G9" s="121">
        <v>0</v>
      </c>
      <c r="H9" s="122">
        <f>INDEX(rate!$F$4:$G$57,MATCH(E9,rate!$F$4:$F$57,0),2)</f>
        <v>93</v>
      </c>
      <c r="I9" s="123">
        <f t="shared" si="0"/>
        <v>0</v>
      </c>
    </row>
    <row r="10" spans="1:16" s="24" customFormat="1" ht="10.5">
      <c r="A10" s="117" t="s">
        <v>178</v>
      </c>
      <c r="B10" s="118"/>
      <c r="C10" s="124"/>
      <c r="D10" s="119" t="s">
        <v>179</v>
      </c>
      <c r="E10" s="120" t="s">
        <v>200</v>
      </c>
      <c r="F10" s="88" t="s">
        <v>180</v>
      </c>
      <c r="G10" s="121">
        <v>0</v>
      </c>
      <c r="H10" s="122">
        <f>INDEX(rate!$F$4:$G$57,MATCH(E10,rate!$F$4:$F$57,0),2)</f>
        <v>110</v>
      </c>
      <c r="I10" s="123">
        <f t="shared" si="0"/>
        <v>0</v>
      </c>
    </row>
    <row r="11" spans="1:16" s="24" customFormat="1" ht="10.5">
      <c r="A11" s="117" t="s">
        <v>178</v>
      </c>
      <c r="B11" s="118"/>
      <c r="C11" s="124"/>
      <c r="D11" s="119" t="s">
        <v>179</v>
      </c>
      <c r="E11" s="120" t="s">
        <v>201</v>
      </c>
      <c r="F11" s="88" t="s">
        <v>180</v>
      </c>
      <c r="G11" s="121">
        <v>0</v>
      </c>
      <c r="H11" s="122">
        <f>INDEX(rate!$F$4:$G$57,MATCH(E11,rate!$F$4:$F$57,0),2)</f>
        <v>128</v>
      </c>
      <c r="I11" s="123">
        <f t="shared" si="0"/>
        <v>0</v>
      </c>
    </row>
    <row r="12" spans="1:16" s="24" customFormat="1" ht="10.5">
      <c r="A12" s="117" t="s">
        <v>178</v>
      </c>
      <c r="B12" s="118"/>
      <c r="C12" s="124"/>
      <c r="D12" s="119" t="s">
        <v>179</v>
      </c>
      <c r="E12" s="120" t="s">
        <v>202</v>
      </c>
      <c r="F12" s="88" t="s">
        <v>180</v>
      </c>
      <c r="G12" s="121">
        <v>0</v>
      </c>
      <c r="H12" s="122">
        <f>INDEX(rate!$F$4:$G$57,MATCH(E12,rate!$F$4:$F$57,0),2)</f>
        <v>146</v>
      </c>
      <c r="I12" s="123">
        <f t="shared" si="0"/>
        <v>0</v>
      </c>
    </row>
    <row r="13" spans="1:16" s="24" customFormat="1" ht="10.5">
      <c r="A13" s="117" t="s">
        <v>178</v>
      </c>
      <c r="B13" s="118"/>
      <c r="C13" s="124"/>
      <c r="D13" s="119" t="s">
        <v>179</v>
      </c>
      <c r="E13" s="120" t="s">
        <v>203</v>
      </c>
      <c r="F13" s="88" t="s">
        <v>180</v>
      </c>
      <c r="G13" s="121">
        <v>0</v>
      </c>
      <c r="H13" s="122">
        <f>INDEX(rate!$F$4:$G$57,MATCH(E13,rate!$F$4:$F$57,0),2)</f>
        <v>164</v>
      </c>
      <c r="I13" s="123">
        <f t="shared" si="0"/>
        <v>0</v>
      </c>
    </row>
    <row r="14" spans="1:16" s="24" customFormat="1" ht="10.5">
      <c r="A14" s="117" t="s">
        <v>178</v>
      </c>
      <c r="B14" s="118"/>
      <c r="C14" s="124"/>
      <c r="D14" s="119" t="s">
        <v>179</v>
      </c>
      <c r="E14" s="120" t="s">
        <v>69</v>
      </c>
      <c r="F14" s="88" t="s">
        <v>180</v>
      </c>
      <c r="G14" s="121">
        <v>0</v>
      </c>
      <c r="H14" s="122">
        <f>INDEX(rate!$F$4:$G$57,MATCH(E14,rate!$F$4:$F$57,0),2)</f>
        <v>120</v>
      </c>
      <c r="I14" s="123">
        <f t="shared" si="0"/>
        <v>0</v>
      </c>
    </row>
    <row r="15" spans="1:16" s="24" customFormat="1" ht="10.5">
      <c r="A15" s="117" t="s">
        <v>178</v>
      </c>
      <c r="B15" s="118"/>
      <c r="C15" s="124"/>
      <c r="D15" s="119" t="s">
        <v>179</v>
      </c>
      <c r="E15" s="120" t="s">
        <v>183</v>
      </c>
      <c r="F15" s="88" t="s">
        <v>180</v>
      </c>
      <c r="G15" s="121">
        <v>0</v>
      </c>
      <c r="H15" s="122">
        <f>INDEX(rate!$F$4:$G$57,MATCH(E15,rate!$F$4:$F$57,0),2)</f>
        <v>192</v>
      </c>
      <c r="I15" s="123">
        <f t="shared" si="0"/>
        <v>0</v>
      </c>
    </row>
    <row r="16" spans="1:16"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69</v>
      </c>
      <c r="F20" s="88" t="s">
        <v>180</v>
      </c>
      <c r="G20" s="121">
        <v>0</v>
      </c>
      <c r="H20" s="122">
        <f>INDEX(rate!$F$4:$G$57,MATCH(E20,rate!$F$4:$F$57,0),2)</f>
        <v>120</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153</v>
      </c>
      <c r="B32" s="143"/>
      <c r="C32" s="144"/>
      <c r="D32" s="122" t="str">
        <f>INDEX(rate!$A$4:$D$16,MATCH(A32,rate!$A$4:$A$16,0),4)</f>
        <v>HOURS</v>
      </c>
      <c r="E32" s="145">
        <v>0</v>
      </c>
      <c r="F32" s="146">
        <f>INDEX(rate!$A$4:$D$16,MATCH(A32,rate!$A$4:$A$16,0),2)</f>
        <v>1919</v>
      </c>
      <c r="G32" s="147">
        <f>E32*F32</f>
        <v>0</v>
      </c>
      <c r="H32" s="254"/>
      <c r="I32" s="383"/>
    </row>
    <row r="33" spans="1:9" s="24" customFormat="1" ht="10.5">
      <c r="A33" s="142" t="s">
        <v>153</v>
      </c>
      <c r="B33" s="143"/>
      <c r="C33" s="144"/>
      <c r="D33" s="122" t="str">
        <f>INDEX(rate!$A$4:$D$16,MATCH(A33,rate!$A$4:$A$16,0),4)</f>
        <v>HOURS</v>
      </c>
      <c r="E33" s="145">
        <v>0</v>
      </c>
      <c r="F33" s="146">
        <f>INDEX(rate!$A$4:$D$16,MATCH(A33,rate!$A$4:$A$16,0),2)</f>
        <v>1919</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153</v>
      </c>
      <c r="B35" s="151"/>
      <c r="C35" s="152"/>
      <c r="D35" s="125" t="str">
        <f>INDEX(rate!$A$4:$D$16,MATCH(A35,rate!$A$4:$A$16,0),4)</f>
        <v>HOURS</v>
      </c>
      <c r="E35" s="153">
        <v>0</v>
      </c>
      <c r="F35" s="154">
        <f>INDEX(rate!$A$4:$D$16,MATCH(A35,rate!$A$4:$A$16,0),2)</f>
        <v>1919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290</v>
      </c>
      <c r="B41" s="164"/>
      <c r="C41" s="165"/>
      <c r="D41" s="114" t="str">
        <f>INDEX(rate!$A$17:$D$38,MATCH(A41,rate!$A$17:$A$38,0),4)</f>
        <v>HOURS</v>
      </c>
      <c r="E41" s="166">
        <v>0</v>
      </c>
      <c r="F41" s="167">
        <f>INDEX(rate!$A$17:$D$38,MATCH(A41,rate!$A$17:$A$38,0),2)</f>
        <v>13945</v>
      </c>
      <c r="G41" s="168">
        <f>E41*F41</f>
        <v>0</v>
      </c>
      <c r="H41" s="148"/>
      <c r="I41" s="383"/>
    </row>
    <row r="42" spans="1:9" s="24" customFormat="1" ht="10.5">
      <c r="A42" s="142" t="s">
        <v>168</v>
      </c>
      <c r="B42" s="143"/>
      <c r="C42" s="169"/>
      <c r="D42" s="122" t="str">
        <f>INDEX(rate!$A$17:$D$38,MATCH(A42,rate!$A$17:$A$38,0),4)</f>
        <v>HOURS</v>
      </c>
      <c r="E42" s="145">
        <v>0</v>
      </c>
      <c r="F42" s="146">
        <f>INDEX(rate!$A$17:$D$38,MATCH(A42,rate!$A$17:$A$38,0),2)</f>
        <v>6300</v>
      </c>
      <c r="G42" s="170">
        <f>E42*F42</f>
        <v>0</v>
      </c>
      <c r="H42" s="149"/>
      <c r="I42" s="383"/>
    </row>
    <row r="43" spans="1:9" s="24" customFormat="1" ht="10.5">
      <c r="A43" s="142" t="s">
        <v>287</v>
      </c>
      <c r="B43" s="143"/>
      <c r="C43" s="169"/>
      <c r="D43" s="122" t="str">
        <f>INDEX(rate!$A$17:$D$38,MATCH(A43,rate!$A$17:$A$38,0),4)</f>
        <v>HOURS</v>
      </c>
      <c r="E43" s="145">
        <v>0</v>
      </c>
      <c r="F43" s="146">
        <f>INDEX(rate!$A$17:$D$38,MATCH(A43,rate!$A$17:$A$38,0),2)</f>
        <v>26807</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283</v>
      </c>
      <c r="B51" s="175"/>
      <c r="C51" s="114" t="str">
        <f>INDEX(rate!$A$41:$D$46,MATCH(A51,rate!$A$41:$A$46,0),4)</f>
        <v>HOURS</v>
      </c>
      <c r="D51" s="166">
        <v>0</v>
      </c>
      <c r="E51" s="114">
        <f>INDEX(rate!$A$41:$D$46,MATCH(A51,rate!$A$41:$A$46,0),2)</f>
        <v>16289</v>
      </c>
      <c r="F51" s="168">
        <f>D51*E51</f>
        <v>0</v>
      </c>
      <c r="G51" s="148"/>
      <c r="H51" s="158"/>
      <c r="I51" s="383"/>
    </row>
    <row r="52" spans="1:9" s="24" customFormat="1" ht="11.25" thickBot="1">
      <c r="A52" s="163" t="s">
        <v>283</v>
      </c>
      <c r="B52" s="175"/>
      <c r="C52" s="114" t="str">
        <f>INDEX(rate!$A$41:$D$46,MATCH(A52,rate!$A$41:$A$46,0),4)</f>
        <v>HOURS</v>
      </c>
      <c r="D52" s="166">
        <v>0</v>
      </c>
      <c r="E52" s="114">
        <f>INDEX(rate!$A$41:$D$46,MATCH(A52,rate!$A$41:$A$46,0),2)</f>
        <v>16289</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300</v>
      </c>
      <c r="B78" s="185"/>
      <c r="C78" s="186" t="str">
        <f>INDEX(rate!$A$91:$D$118,MATCH(A78,rate!$A$91:$A$118,0),4)</f>
        <v>DAYS</v>
      </c>
      <c r="D78" s="187">
        <v>0</v>
      </c>
      <c r="E78" s="288"/>
      <c r="F78" s="186">
        <f>INDEX(rate!$A$91:$D$118,MATCH(A78,rate!$A$91:$A$118,0),3)</f>
        <v>7.6</v>
      </c>
      <c r="G78" s="188"/>
      <c r="H78" s="170">
        <f>D78*F78</f>
        <v>0</v>
      </c>
      <c r="I78" s="383"/>
    </row>
    <row r="79" spans="1:9" s="24" customFormat="1" ht="10.5">
      <c r="A79" s="142" t="s">
        <v>299</v>
      </c>
      <c r="B79" s="189"/>
      <c r="C79" s="186" t="str">
        <f>INDEX(rate!$A$91:$D$118,MATCH(A79,rate!$A$91:$A$118,0),4)</f>
        <v>MILES</v>
      </c>
      <c r="D79" s="190"/>
      <c r="E79" s="287">
        <f>INDEX(rate!$A$91:$D$122,MATCH(A79,rate!$A$91:$A$122,0),2)</f>
        <v>0.17399999999999999</v>
      </c>
      <c r="F79" s="122"/>
      <c r="G79" s="145">
        <v>0</v>
      </c>
      <c r="H79" s="170">
        <f>E79*G79</f>
        <v>0</v>
      </c>
      <c r="I79" s="383"/>
    </row>
    <row r="80" spans="1:9" s="24" customFormat="1" ht="10.5">
      <c r="A80" s="142" t="s">
        <v>302</v>
      </c>
      <c r="B80" s="189"/>
      <c r="C80" s="186" t="str">
        <f>INDEX(rate!$A$91:$D$118,MATCH(A80,rate!$A$91:$A$118,0),4)</f>
        <v>DAYS</v>
      </c>
      <c r="D80" s="187">
        <v>0</v>
      </c>
      <c r="E80" s="288"/>
      <c r="F80" s="186">
        <f>INDEX(rate!$A$91:$D$118,MATCH(A80,rate!$A$91:$A$118,0),3)</f>
        <v>6.57</v>
      </c>
      <c r="G80" s="188"/>
      <c r="H80" s="170">
        <f>D80*F80</f>
        <v>0</v>
      </c>
      <c r="I80" s="383"/>
    </row>
    <row r="81" spans="1:9" s="24" customFormat="1" ht="10.5">
      <c r="A81" s="142" t="s">
        <v>301</v>
      </c>
      <c r="B81" s="189"/>
      <c r="C81" s="186" t="str">
        <f>INDEX(rate!$A$91:$D$118,MATCH(A81,rate!$A$91:$A$118,0),4)</f>
        <v>MILES</v>
      </c>
      <c r="D81" s="190"/>
      <c r="E81" s="287">
        <f>INDEX(rate!$A$91:$D$122,MATCH(A81,rate!$A$91:$A$122,0),2)</f>
        <v>0.13200000000000001</v>
      </c>
      <c r="F81" s="122"/>
      <c r="G81" s="145">
        <v>0</v>
      </c>
      <c r="H81" s="170">
        <f>E81*G81</f>
        <v>0</v>
      </c>
      <c r="I81" s="383"/>
    </row>
    <row r="82" spans="1:9" s="24" customFormat="1" ht="10.5">
      <c r="A82" s="142" t="s">
        <v>306</v>
      </c>
      <c r="B82" s="189"/>
      <c r="C82" s="186" t="str">
        <f>INDEX(rate!$A$91:$D$118,MATCH(A82,rate!$A$91:$A$118,0),4)</f>
        <v>DAYS</v>
      </c>
      <c r="D82" s="187">
        <v>0</v>
      </c>
      <c r="E82" s="288"/>
      <c r="F82" s="186">
        <f>INDEX(rate!$A$91:$D$118,MATCH(A82,rate!$A$91:$A$118,0),3)</f>
        <v>10.53</v>
      </c>
      <c r="G82" s="188"/>
      <c r="H82" s="170">
        <f>D82*F82</f>
        <v>0</v>
      </c>
      <c r="I82" s="383"/>
    </row>
    <row r="83" spans="1:9" s="24" customFormat="1" ht="11.25" thickBot="1">
      <c r="A83" s="150" t="s">
        <v>305</v>
      </c>
      <c r="B83" s="191"/>
      <c r="C83" s="192" t="str">
        <f>INDEX(rate!$A$91:$D$118,MATCH(A83,rate!$A$91:$A$118,0),4)</f>
        <v>MILES</v>
      </c>
      <c r="D83" s="193"/>
      <c r="E83" s="289">
        <f>INDEX(rate!$A$91:$D$122,MATCH(A83,rate!$A$91:$A$122,0),2)</f>
        <v>0.27500000000000002</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240</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c r="B163" s="7"/>
      <c r="C163"/>
      <c r="D163" s="5"/>
      <c r="E163" s="8"/>
      <c r="F163" s="5"/>
      <c r="G163" s="8"/>
    </row>
    <row r="164" spans="1:9" ht="13.5" thickBot="1">
      <c r="A164" s="7"/>
      <c r="B164" s="7"/>
      <c r="C164" s="8"/>
      <c r="D164" s="5"/>
      <c r="E164" s="8"/>
      <c r="F164" s="5"/>
      <c r="G164" s="8"/>
    </row>
    <row r="165" spans="1:9" s="17" customFormat="1" ht="25.5" thickBot="1">
      <c r="A165" s="282" t="s">
        <v>298</v>
      </c>
      <c r="B165" s="277"/>
      <c r="C165" s="278"/>
      <c r="D165" s="279"/>
      <c r="E165" s="278"/>
      <c r="F165" s="279"/>
      <c r="G165" s="278"/>
      <c r="H165" s="280"/>
      <c r="I165" s="281"/>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row r="400" spans="1:10">
      <c r="A400" s="24"/>
      <c r="B400" s="283"/>
      <c r="C400" s="27"/>
      <c r="D400" s="27"/>
      <c r="H400"/>
    </row>
    <row r="401" spans="1:8">
      <c r="A401" s="24"/>
      <c r="B401" s="284"/>
      <c r="C401" s="28"/>
      <c r="D401" s="27"/>
      <c r="H401"/>
    </row>
    <row r="402" spans="1:8">
      <c r="A402" s="24"/>
      <c r="B402" s="283"/>
      <c r="C402" s="28"/>
      <c r="D402" s="27"/>
      <c r="H402"/>
    </row>
    <row r="403" spans="1:8">
      <c r="A403" s="24"/>
      <c r="B403" s="283"/>
      <c r="C403" s="28"/>
      <c r="D403" s="27"/>
      <c r="H403"/>
    </row>
    <row r="404" spans="1:8">
      <c r="A404" s="24"/>
      <c r="B404" s="283"/>
      <c r="C404" s="28"/>
      <c r="D404" s="27"/>
      <c r="H404"/>
    </row>
    <row r="405" spans="1:8">
      <c r="A405" s="24"/>
      <c r="B405" s="283"/>
      <c r="C405" s="28"/>
      <c r="D405" s="27"/>
      <c r="H405"/>
    </row>
    <row r="406" spans="1:8">
      <c r="A406" s="24"/>
      <c r="B406" s="283"/>
      <c r="C406" s="28"/>
      <c r="D406" s="27"/>
      <c r="H406"/>
    </row>
    <row r="407" spans="1:8">
      <c r="A407" s="24"/>
      <c r="B407" s="283"/>
      <c r="C407" s="28"/>
      <c r="D407" s="27"/>
      <c r="H407"/>
    </row>
    <row r="408" spans="1:8">
      <c r="A408" s="24"/>
      <c r="B408" s="283"/>
      <c r="C408" s="28"/>
      <c r="D408" s="27"/>
      <c r="H408"/>
    </row>
    <row r="409" spans="1:8">
      <c r="A409" s="24"/>
      <c r="B409" s="283"/>
      <c r="C409" s="28"/>
      <c r="D409" s="27"/>
      <c r="H409"/>
    </row>
    <row r="410" spans="1:8">
      <c r="A410" s="24"/>
      <c r="B410" s="283"/>
      <c r="C410" s="28"/>
      <c r="D410" s="27"/>
      <c r="H410"/>
    </row>
    <row r="411" spans="1:8">
      <c r="A411" s="24"/>
      <c r="B411" s="283"/>
      <c r="C411" s="28"/>
      <c r="D411" s="27"/>
      <c r="H411"/>
    </row>
    <row r="412" spans="1:8">
      <c r="A412" s="24"/>
      <c r="B412" s="283"/>
      <c r="C412" s="32"/>
      <c r="D412" s="27"/>
      <c r="H412"/>
    </row>
    <row r="413" spans="1:8">
      <c r="A413" s="24"/>
      <c r="B413" s="283"/>
      <c r="C413" s="30"/>
      <c r="D413" s="27"/>
      <c r="H413"/>
    </row>
    <row r="414" spans="1:8">
      <c r="A414" s="24"/>
      <c r="B414" s="283"/>
      <c r="C414" s="30"/>
      <c r="D414" s="27"/>
      <c r="H414"/>
    </row>
    <row r="415" spans="1:8">
      <c r="A415" s="24"/>
      <c r="B415" s="283"/>
      <c r="C415" s="30"/>
      <c r="D415" s="27"/>
      <c r="H415"/>
    </row>
    <row r="416" spans="1:8">
      <c r="A416" s="24"/>
      <c r="B416" s="285"/>
      <c r="C416" s="30"/>
      <c r="D416" s="27"/>
      <c r="H416"/>
    </row>
    <row r="417" spans="1:8">
      <c r="A417" s="24"/>
      <c r="B417" s="285"/>
      <c r="C417" s="30"/>
      <c r="D417" s="27"/>
      <c r="H417"/>
    </row>
    <row r="418" spans="1:8">
      <c r="A418" s="24"/>
      <c r="B418" s="285"/>
      <c r="C418" s="30"/>
      <c r="D418" s="27"/>
      <c r="H418"/>
    </row>
    <row r="419" spans="1:8">
      <c r="A419" s="24"/>
      <c r="B419" s="285"/>
      <c r="C419" s="30"/>
      <c r="D419" s="27"/>
      <c r="H419"/>
    </row>
    <row r="420" spans="1:8">
      <c r="A420" s="24"/>
      <c r="B420" s="285"/>
      <c r="C420" s="30"/>
      <c r="D420" s="27"/>
      <c r="H420"/>
    </row>
    <row r="421" spans="1:8">
      <c r="A421" s="24"/>
      <c r="B421" s="285"/>
      <c r="C421" s="30"/>
      <c r="D421" s="27"/>
      <c r="H421"/>
    </row>
    <row r="422" spans="1:8">
      <c r="A422" s="24"/>
      <c r="B422" s="285"/>
      <c r="C422" s="30"/>
      <c r="D422" s="27"/>
      <c r="H422"/>
    </row>
    <row r="423" spans="1:8">
      <c r="A423" s="26"/>
      <c r="B423" s="286"/>
      <c r="C423" s="31"/>
      <c r="D423" s="27"/>
      <c r="H423"/>
    </row>
    <row r="424" spans="1:8">
      <c r="A424" s="26"/>
      <c r="B424" s="286"/>
      <c r="C424" s="31"/>
      <c r="D424" s="27"/>
      <c r="H424"/>
    </row>
    <row r="425" spans="1:8">
      <c r="A425" s="26"/>
      <c r="B425" s="286"/>
      <c r="C425" s="31"/>
      <c r="D425" s="27"/>
      <c r="E425"/>
      <c r="H425"/>
    </row>
    <row r="426" spans="1:8">
      <c r="A426" s="26"/>
      <c r="B426" s="286"/>
      <c r="C426" s="31"/>
      <c r="D426" s="27"/>
      <c r="E426"/>
      <c r="H426"/>
    </row>
    <row r="427" spans="1:8">
      <c r="A427" s="26"/>
      <c r="B427" s="286"/>
      <c r="C427" s="31"/>
      <c r="D427" s="27"/>
      <c r="E427"/>
      <c r="H427"/>
    </row>
    <row r="428" spans="1:8">
      <c r="A428" s="26"/>
      <c r="B428" s="286"/>
      <c r="C428" s="31"/>
      <c r="D428" s="27"/>
      <c r="E428"/>
      <c r="H428"/>
    </row>
    <row r="429" spans="1:8">
      <c r="A429" s="26"/>
      <c r="B429" s="286"/>
      <c r="C429" s="31"/>
      <c r="D429" s="27"/>
      <c r="E429"/>
      <c r="H429"/>
    </row>
    <row r="430" spans="1:8">
      <c r="A430" s="26"/>
      <c r="B430" s="286"/>
      <c r="C430" s="31"/>
      <c r="D430" s="27"/>
    </row>
    <row r="431" spans="1:8">
      <c r="A431" s="26"/>
      <c r="B431" s="286"/>
      <c r="C431" s="31"/>
      <c r="D431" s="27"/>
    </row>
    <row r="432" spans="1:8">
      <c r="A432" s="26"/>
      <c r="B432" s="286"/>
      <c r="C432" s="31"/>
      <c r="D432" s="27"/>
    </row>
    <row r="433" spans="1:4">
      <c r="A433" s="26"/>
      <c r="B433" s="286"/>
      <c r="C433" s="31"/>
      <c r="D433" s="34"/>
    </row>
  </sheetData>
  <mergeCells count="3">
    <mergeCell ref="F1:G1"/>
    <mergeCell ref="G4:I4"/>
    <mergeCell ref="D4:F4"/>
  </mergeCells>
  <phoneticPr fontId="0" type="noConversion"/>
  <dataValidations xWindow="87" yWindow="659"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$A$368:$A$399</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9"/>
  <sheetViews>
    <sheetView showGridLines="0" topLeftCell="A64" workbookViewId="0">
      <selection activeCell="B96" sqref="B95:B96"/>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6" t="s">
        <v>3</v>
      </c>
      <c r="B1" s="367" t="str">
        <f>'Daily Summary'!K2</f>
        <v>S17012</v>
      </c>
      <c r="C1" s="368"/>
      <c r="D1" s="369"/>
      <c r="E1" s="370" t="s">
        <v>51</v>
      </c>
      <c r="F1" s="424" t="str">
        <f>'Daily Summary'!A1</f>
        <v>T/S Kevin McCormack</v>
      </c>
      <c r="G1" s="424"/>
      <c r="H1" s="371"/>
      <c r="I1" s="372"/>
      <c r="J1" s="11"/>
      <c r="K1" s="5"/>
      <c r="L1" s="5"/>
      <c r="M1" s="5"/>
      <c r="N1" s="5"/>
      <c r="O1" s="5"/>
      <c r="P1" s="5"/>
    </row>
    <row r="2" spans="1:16" s="1" customFormat="1" ht="12" customHeight="1">
      <c r="A2" s="373"/>
      <c r="B2" s="374"/>
      <c r="C2" s="374"/>
      <c r="D2" s="375"/>
      <c r="E2" s="374"/>
      <c r="F2" s="375"/>
      <c r="G2" s="374"/>
      <c r="H2" s="375"/>
      <c r="I2" s="376"/>
      <c r="J2" s="5"/>
      <c r="K2" s="5"/>
      <c r="L2" s="5"/>
      <c r="M2" s="5"/>
      <c r="N2" s="5"/>
      <c r="O2" s="5"/>
      <c r="P2" s="5"/>
    </row>
    <row r="3" spans="1:16" s="1" customFormat="1" ht="12.75" customHeight="1">
      <c r="A3" s="373"/>
      <c r="B3" s="374"/>
      <c r="C3" s="374"/>
      <c r="D3" s="375"/>
      <c r="E3" s="374"/>
      <c r="F3" s="375"/>
      <c r="G3" s="374"/>
      <c r="H3" s="375"/>
      <c r="I3" s="376"/>
      <c r="J3" s="5"/>
      <c r="K3" s="5"/>
      <c r="L3" s="5"/>
      <c r="M3" s="5"/>
      <c r="N3" s="5"/>
      <c r="O3" s="5"/>
      <c r="P3" s="5"/>
    </row>
    <row r="4" spans="1:16" ht="13.5" thickBot="1">
      <c r="A4" s="377" t="s">
        <v>52</v>
      </c>
      <c r="B4" s="365">
        <f>'day4'!B4+1</f>
        <v>43044</v>
      </c>
      <c r="C4" s="14"/>
      <c r="D4" s="427" t="s">
        <v>311</v>
      </c>
      <c r="E4" s="427"/>
      <c r="F4" s="427"/>
      <c r="G4" s="425"/>
      <c r="H4" s="425"/>
      <c r="I4" s="426"/>
    </row>
    <row r="5" spans="1:16" ht="13.5" thickBot="1">
      <c r="A5" s="378"/>
      <c r="B5" s="375"/>
      <c r="C5" s="379"/>
      <c r="D5" s="374"/>
      <c r="E5" s="375"/>
      <c r="F5" s="375"/>
      <c r="G5" s="380"/>
      <c r="H5" s="374"/>
      <c r="I5" s="381"/>
    </row>
    <row r="6" spans="1:16" s="24" customFormat="1" ht="10.5">
      <c r="A6" s="101"/>
      <c r="B6" s="275" t="s">
        <v>205</v>
      </c>
      <c r="C6" s="275" t="s">
        <v>253</v>
      </c>
      <c r="D6" s="102"/>
      <c r="E6" s="275" t="s">
        <v>4</v>
      </c>
      <c r="F6" s="102"/>
      <c r="G6" s="275" t="s">
        <v>2</v>
      </c>
      <c r="H6" s="275" t="s">
        <v>5</v>
      </c>
      <c r="I6" s="103"/>
    </row>
    <row r="7" spans="1:16" s="24" customFormat="1" ht="11.25" thickBot="1">
      <c r="A7" s="104" t="s">
        <v>53</v>
      </c>
      <c r="B7" s="105" t="s">
        <v>206</v>
      </c>
      <c r="C7" s="105"/>
      <c r="D7" s="105" t="s">
        <v>10</v>
      </c>
      <c r="E7" s="105" t="s">
        <v>1</v>
      </c>
      <c r="F7" s="105" t="s">
        <v>6</v>
      </c>
      <c r="G7" s="105" t="s">
        <v>7</v>
      </c>
      <c r="H7" s="105" t="s">
        <v>8</v>
      </c>
      <c r="I7" s="106" t="s">
        <v>9</v>
      </c>
      <c r="J7" s="107"/>
    </row>
    <row r="8" spans="1:16" s="24" customFormat="1" ht="10.5">
      <c r="A8" s="108" t="s">
        <v>178</v>
      </c>
      <c r="B8" s="109"/>
      <c r="C8" s="109"/>
      <c r="D8" s="110" t="s">
        <v>179</v>
      </c>
      <c r="E8" s="111" t="s">
        <v>69</v>
      </c>
      <c r="F8" s="112" t="s">
        <v>180</v>
      </c>
      <c r="G8" s="113">
        <v>0</v>
      </c>
      <c r="H8" s="114">
        <f>INDEX(rate!$F$4:$G$57,MATCH(E8,rate!$F$4:$F$57,0),2)</f>
        <v>120</v>
      </c>
      <c r="I8" s="115">
        <f t="shared" ref="I8:I25" si="0">(G8*H8)</f>
        <v>0</v>
      </c>
      <c r="J8" s="116"/>
    </row>
    <row r="9" spans="1:16" s="24" customFormat="1" ht="10.5">
      <c r="A9" s="117" t="s">
        <v>178</v>
      </c>
      <c r="B9" s="118"/>
      <c r="C9" s="124"/>
      <c r="D9" s="119" t="s">
        <v>179</v>
      </c>
      <c r="E9" s="120" t="s">
        <v>199</v>
      </c>
      <c r="F9" s="88" t="s">
        <v>180</v>
      </c>
      <c r="G9" s="121">
        <v>0</v>
      </c>
      <c r="H9" s="122">
        <f>INDEX(rate!$F$4:$G$57,MATCH(E9,rate!$F$4:$F$57,0),2)</f>
        <v>93</v>
      </c>
      <c r="I9" s="123">
        <f t="shared" si="0"/>
        <v>0</v>
      </c>
    </row>
    <row r="10" spans="1:16" s="24" customFormat="1" ht="10.5">
      <c r="A10" s="117" t="s">
        <v>178</v>
      </c>
      <c r="B10" s="118"/>
      <c r="C10" s="124"/>
      <c r="D10" s="119" t="s">
        <v>179</v>
      </c>
      <c r="E10" s="120" t="s">
        <v>200</v>
      </c>
      <c r="F10" s="88" t="s">
        <v>180</v>
      </c>
      <c r="G10" s="121">
        <v>0</v>
      </c>
      <c r="H10" s="122">
        <f>INDEX(rate!$F$4:$G$57,MATCH(E10,rate!$F$4:$F$57,0),2)</f>
        <v>110</v>
      </c>
      <c r="I10" s="123">
        <f t="shared" si="0"/>
        <v>0</v>
      </c>
    </row>
    <row r="11" spans="1:16" s="24" customFormat="1" ht="10.5">
      <c r="A11" s="117" t="s">
        <v>178</v>
      </c>
      <c r="B11" s="118"/>
      <c r="C11" s="124"/>
      <c r="D11" s="119" t="s">
        <v>179</v>
      </c>
      <c r="E11" s="120" t="s">
        <v>201</v>
      </c>
      <c r="F11" s="88" t="s">
        <v>180</v>
      </c>
      <c r="G11" s="121">
        <v>0</v>
      </c>
      <c r="H11" s="122">
        <f>INDEX(rate!$F$4:$G$57,MATCH(E11,rate!$F$4:$F$57,0),2)</f>
        <v>128</v>
      </c>
      <c r="I11" s="123">
        <f t="shared" si="0"/>
        <v>0</v>
      </c>
    </row>
    <row r="12" spans="1:16" s="24" customFormat="1" ht="10.5">
      <c r="A12" s="117" t="s">
        <v>178</v>
      </c>
      <c r="B12" s="118"/>
      <c r="C12" s="124"/>
      <c r="D12" s="119" t="s">
        <v>179</v>
      </c>
      <c r="E12" s="120" t="s">
        <v>202</v>
      </c>
      <c r="F12" s="88" t="s">
        <v>180</v>
      </c>
      <c r="G12" s="121">
        <v>0</v>
      </c>
      <c r="H12" s="122">
        <f>INDEX(rate!$F$4:$G$57,MATCH(E12,rate!$F$4:$F$57,0),2)</f>
        <v>146</v>
      </c>
      <c r="I12" s="123">
        <f t="shared" si="0"/>
        <v>0</v>
      </c>
    </row>
    <row r="13" spans="1:16" s="24" customFormat="1" ht="10.5">
      <c r="A13" s="117" t="s">
        <v>178</v>
      </c>
      <c r="B13" s="118"/>
      <c r="C13" s="124"/>
      <c r="D13" s="119" t="s">
        <v>179</v>
      </c>
      <c r="E13" s="120" t="s">
        <v>203</v>
      </c>
      <c r="F13" s="88" t="s">
        <v>180</v>
      </c>
      <c r="G13" s="121">
        <v>0</v>
      </c>
      <c r="H13" s="122">
        <f>INDEX(rate!$F$4:$G$57,MATCH(E13,rate!$F$4:$F$57,0),2)</f>
        <v>164</v>
      </c>
      <c r="I13" s="123">
        <f t="shared" si="0"/>
        <v>0</v>
      </c>
    </row>
    <row r="14" spans="1:16" s="24" customFormat="1" ht="10.5">
      <c r="A14" s="117" t="s">
        <v>178</v>
      </c>
      <c r="B14" s="118"/>
      <c r="C14" s="124"/>
      <c r="D14" s="119" t="s">
        <v>179</v>
      </c>
      <c r="E14" s="120" t="s">
        <v>69</v>
      </c>
      <c r="F14" s="88" t="s">
        <v>180</v>
      </c>
      <c r="G14" s="121">
        <v>0</v>
      </c>
      <c r="H14" s="122">
        <f>INDEX(rate!$F$4:$G$57,MATCH(E14,rate!$F$4:$F$57,0),2)</f>
        <v>120</v>
      </c>
      <c r="I14" s="123">
        <f t="shared" si="0"/>
        <v>0</v>
      </c>
    </row>
    <row r="15" spans="1:16" s="24" customFormat="1" ht="10.5">
      <c r="A15" s="117" t="s">
        <v>178</v>
      </c>
      <c r="B15" s="118"/>
      <c r="C15" s="124"/>
      <c r="D15" s="119" t="s">
        <v>179</v>
      </c>
      <c r="E15" s="120" t="s">
        <v>183</v>
      </c>
      <c r="F15" s="88" t="s">
        <v>180</v>
      </c>
      <c r="G15" s="121">
        <v>0</v>
      </c>
      <c r="H15" s="122">
        <f>INDEX(rate!$F$4:$G$57,MATCH(E15,rate!$F$4:$F$57,0),2)</f>
        <v>192</v>
      </c>
      <c r="I15" s="123">
        <f t="shared" si="0"/>
        <v>0</v>
      </c>
    </row>
    <row r="16" spans="1:16"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69</v>
      </c>
      <c r="F20" s="88" t="s">
        <v>180</v>
      </c>
      <c r="G20" s="121">
        <v>0</v>
      </c>
      <c r="H20" s="122">
        <f>INDEX(rate!$F$4:$G$57,MATCH(E20,rate!$F$4:$F$57,0),2)</f>
        <v>120</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153</v>
      </c>
      <c r="B32" s="143"/>
      <c r="C32" s="144"/>
      <c r="D32" s="122" t="str">
        <f>INDEX(rate!$A$4:$D$16,MATCH(A32,rate!$A$4:$A$16,0),4)</f>
        <v>HOURS</v>
      </c>
      <c r="E32" s="145">
        <v>0</v>
      </c>
      <c r="F32" s="146">
        <f>INDEX(rate!$A$4:$D$16,MATCH(A32,rate!$A$4:$A$16,0),2)</f>
        <v>1919</v>
      </c>
      <c r="G32" s="147">
        <f>E32*F32</f>
        <v>0</v>
      </c>
      <c r="H32" s="254"/>
      <c r="I32" s="383"/>
    </row>
    <row r="33" spans="1:9" s="24" customFormat="1" ht="10.5">
      <c r="A33" s="142" t="s">
        <v>153</v>
      </c>
      <c r="B33" s="143"/>
      <c r="C33" s="144"/>
      <c r="D33" s="122" t="str">
        <f>INDEX(rate!$A$4:$D$16,MATCH(A33,rate!$A$4:$A$16,0),4)</f>
        <v>HOURS</v>
      </c>
      <c r="E33" s="145">
        <v>0</v>
      </c>
      <c r="F33" s="146">
        <f>INDEX(rate!$A$4:$D$16,MATCH(A33,rate!$A$4:$A$16,0),2)</f>
        <v>1919</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153</v>
      </c>
      <c r="B35" s="151"/>
      <c r="C35" s="152"/>
      <c r="D35" s="125" t="str">
        <f>INDEX(rate!$A$4:$D$16,MATCH(A35,rate!$A$4:$A$16,0),4)</f>
        <v>HOURS</v>
      </c>
      <c r="E35" s="153">
        <v>0</v>
      </c>
      <c r="F35" s="154">
        <f>INDEX(rate!$A$4:$D$16,MATCH(A35,rate!$A$4:$A$16,0),2)</f>
        <v>1919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290</v>
      </c>
      <c r="B41" s="164"/>
      <c r="C41" s="165"/>
      <c r="D41" s="114" t="str">
        <f>INDEX(rate!$A$17:$D$38,MATCH(A41,rate!$A$17:$A$38,0),4)</f>
        <v>HOURS</v>
      </c>
      <c r="E41" s="166">
        <v>0</v>
      </c>
      <c r="F41" s="167">
        <f>INDEX(rate!$A$17:$D$38,MATCH(A41,rate!$A$17:$A$38,0),2)</f>
        <v>13945</v>
      </c>
      <c r="G41" s="168">
        <f>E41*F41</f>
        <v>0</v>
      </c>
      <c r="H41" s="148"/>
      <c r="I41" s="383"/>
    </row>
    <row r="42" spans="1:9" s="24" customFormat="1" ht="10.5">
      <c r="A42" s="142" t="s">
        <v>168</v>
      </c>
      <c r="B42" s="143"/>
      <c r="C42" s="169"/>
      <c r="D42" s="122" t="str">
        <f>INDEX(rate!$A$17:$D$38,MATCH(A42,rate!$A$17:$A$38,0),4)</f>
        <v>HOURS</v>
      </c>
      <c r="E42" s="145">
        <v>0</v>
      </c>
      <c r="F42" s="146">
        <f>INDEX(rate!$A$17:$D$38,MATCH(A42,rate!$A$17:$A$38,0),2)</f>
        <v>6300</v>
      </c>
      <c r="G42" s="170">
        <f>E42*F42</f>
        <v>0</v>
      </c>
      <c r="H42" s="149"/>
      <c r="I42" s="383"/>
    </row>
    <row r="43" spans="1:9" s="24" customFormat="1" ht="10.5">
      <c r="A43" s="142" t="s">
        <v>287</v>
      </c>
      <c r="B43" s="143"/>
      <c r="C43" s="169"/>
      <c r="D43" s="122" t="str">
        <f>INDEX(rate!$A$17:$D$38,MATCH(A43,rate!$A$17:$A$38,0),4)</f>
        <v>HOURS</v>
      </c>
      <c r="E43" s="145">
        <v>0</v>
      </c>
      <c r="F43" s="146">
        <f>INDEX(rate!$A$17:$D$38,MATCH(A43,rate!$A$17:$A$38,0),2)</f>
        <v>26807</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135</v>
      </c>
      <c r="B51" s="175"/>
      <c r="C51" s="114" t="str">
        <f>INDEX(rate!$A$41:$D$46,MATCH(A51,rate!$A$41:$A$46,0),4)</f>
        <v>HOURS</v>
      </c>
      <c r="D51" s="166">
        <v>0</v>
      </c>
      <c r="E51" s="114">
        <f>INDEX(rate!$A$41:$D$46,MATCH(A51,rate!$A$41:$A$46,0),2)</f>
        <v>20503</v>
      </c>
      <c r="F51" s="168">
        <f>D51*E51</f>
        <v>0</v>
      </c>
      <c r="G51" s="148"/>
      <c r="H51" s="158"/>
      <c r="I51" s="383"/>
    </row>
    <row r="52" spans="1:9" s="24" customFormat="1" ht="11.25" thickBot="1">
      <c r="A52" s="163" t="s">
        <v>283</v>
      </c>
      <c r="B52" s="175"/>
      <c r="C52" s="114" t="str">
        <f>INDEX(rate!$A$41:$D$46,MATCH(A52,rate!$A$41:$A$46,0),4)</f>
        <v>HOURS</v>
      </c>
      <c r="D52" s="166">
        <v>0</v>
      </c>
      <c r="E52" s="114">
        <f>INDEX(rate!$A$41:$D$46,MATCH(A52,rate!$A$41:$A$46,0),2)</f>
        <v>16289</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306</v>
      </c>
      <c r="B78" s="185"/>
      <c r="C78" s="186" t="str">
        <f>INDEX(rate!$A$91:$D$118,MATCH(A78,rate!$A$91:$A$118,0),4)</f>
        <v>DAYS</v>
      </c>
      <c r="D78" s="187">
        <v>0</v>
      </c>
      <c r="E78" s="288"/>
      <c r="F78" s="186">
        <f>INDEX(rate!$A$91:$D$118,MATCH(A78,rate!$A$91:$A$118,0),3)</f>
        <v>10.53</v>
      </c>
      <c r="G78" s="188"/>
      <c r="H78" s="170">
        <f>D78*F78</f>
        <v>0</v>
      </c>
      <c r="I78" s="383"/>
    </row>
    <row r="79" spans="1:9" s="24" customFormat="1" ht="10.5">
      <c r="A79" s="142" t="s">
        <v>305</v>
      </c>
      <c r="B79" s="189"/>
      <c r="C79" s="186" t="str">
        <f>INDEX(rate!$A$91:$D$118,MATCH(A79,rate!$A$91:$A$118,0),4)</f>
        <v>MILES</v>
      </c>
      <c r="D79" s="190"/>
      <c r="E79" s="287">
        <f>INDEX(rate!$A$91:$D$122,MATCH(A79,rate!$A$91:$A$122,0),2)</f>
        <v>0.27500000000000002</v>
      </c>
      <c r="F79" s="122"/>
      <c r="G79" s="145">
        <v>0</v>
      </c>
      <c r="H79" s="170">
        <f>E79*G79</f>
        <v>0</v>
      </c>
      <c r="I79" s="383"/>
    </row>
    <row r="80" spans="1:9" s="24" customFormat="1" ht="10.5">
      <c r="A80" s="142" t="s">
        <v>327</v>
      </c>
      <c r="B80" s="189"/>
      <c r="C80" s="186" t="str">
        <f>INDEX(rate!$A$91:$D$118,MATCH(A80,rate!$A$91:$A$118,0),4)</f>
        <v>DAYS</v>
      </c>
      <c r="D80" s="187">
        <v>0</v>
      </c>
      <c r="E80" s="288"/>
      <c r="F80" s="186">
        <f>INDEX(rate!$A$91:$D$118,MATCH(A80,rate!$A$91:$A$118,0),3)</f>
        <v>9.77</v>
      </c>
      <c r="G80" s="188"/>
      <c r="H80" s="170">
        <f>D80*F80</f>
        <v>0</v>
      </c>
      <c r="I80" s="383"/>
    </row>
    <row r="81" spans="1:9" s="24" customFormat="1" ht="10.5">
      <c r="A81" s="142" t="s">
        <v>326</v>
      </c>
      <c r="B81" s="189"/>
      <c r="C81" s="186" t="str">
        <f>INDEX(rate!$A$91:$D$118,MATCH(A81,rate!$A$91:$A$118,0),4)</f>
        <v>MILES</v>
      </c>
      <c r="D81" s="190"/>
      <c r="E81" s="287">
        <f>INDEX(rate!$A$91:$D$122,MATCH(A81,rate!$A$91:$A$122,0),2)</f>
        <v>0.21099999999999999</v>
      </c>
      <c r="F81" s="122"/>
      <c r="G81" s="145">
        <v>0</v>
      </c>
      <c r="H81" s="170">
        <f>E81*G81</f>
        <v>0</v>
      </c>
      <c r="I81" s="383"/>
    </row>
    <row r="82" spans="1:9" s="24" customFormat="1" ht="10.5">
      <c r="A82" s="142" t="s">
        <v>327</v>
      </c>
      <c r="B82" s="189"/>
      <c r="C82" s="186" t="str">
        <f>INDEX(rate!$A$91:$D$118,MATCH(A82,rate!$A$91:$A$118,0),4)</f>
        <v>DAYS</v>
      </c>
      <c r="D82" s="187">
        <v>0</v>
      </c>
      <c r="E82" s="288"/>
      <c r="F82" s="186">
        <f>INDEX(rate!$A$91:$D$118,MATCH(A82,rate!$A$91:$A$118,0),3)</f>
        <v>9.77</v>
      </c>
      <c r="G82" s="188"/>
      <c r="H82" s="170">
        <f>D82*F82</f>
        <v>0</v>
      </c>
      <c r="I82" s="383"/>
    </row>
    <row r="83" spans="1:9" s="24" customFormat="1" ht="11.25" thickBot="1">
      <c r="A83" s="150" t="s">
        <v>326</v>
      </c>
      <c r="B83" s="191"/>
      <c r="C83" s="192" t="str">
        <f>INDEX(rate!$A$91:$D$118,MATCH(A83,rate!$A$91:$A$118,0),4)</f>
        <v>MILES</v>
      </c>
      <c r="D83" s="193"/>
      <c r="E83" s="289">
        <f>INDEX(rate!$A$91:$D$122,MATCH(A83,rate!$A$91:$A$122,0),2)</f>
        <v>0.21099999999999999</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240</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row>
    <row r="164" spans="1:9" ht="13.5" thickBot="1">
      <c r="A164"/>
    </row>
    <row r="165" spans="1:9" s="17" customFormat="1" ht="25.5" thickBot="1">
      <c r="A165" s="282" t="s">
        <v>298</v>
      </c>
      <c r="B165" s="277"/>
      <c r="C165" s="278"/>
      <c r="D165" s="279"/>
      <c r="E165" s="278"/>
      <c r="F165" s="279"/>
      <c r="G165" s="278"/>
      <c r="H165" s="280"/>
      <c r="I165" s="281"/>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sheetData>
  <mergeCells count="3">
    <mergeCell ref="F1:G1"/>
    <mergeCell ref="G4:I4"/>
    <mergeCell ref="D4:F4"/>
  </mergeCells>
  <phoneticPr fontId="0" type="noConversion"/>
  <dataValidations xWindow="87" yWindow="547"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$A$368:$A$399</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9"/>
  <sheetViews>
    <sheetView showGridLines="0" topLeftCell="A67" workbookViewId="0">
      <selection activeCell="G89" sqref="G89"/>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6" t="s">
        <v>3</v>
      </c>
      <c r="B1" s="367" t="str">
        <f>'Daily Summary'!K2</f>
        <v>S17012</v>
      </c>
      <c r="C1" s="368"/>
      <c r="D1" s="369"/>
      <c r="E1" s="370" t="s">
        <v>51</v>
      </c>
      <c r="F1" s="424" t="str">
        <f>'Daily Summary'!A1</f>
        <v>T/S Kevin McCormack</v>
      </c>
      <c r="G1" s="424"/>
      <c r="H1" s="371"/>
      <c r="I1" s="372"/>
      <c r="J1" s="11"/>
      <c r="K1" s="5"/>
      <c r="L1" s="5"/>
      <c r="M1" s="5"/>
      <c r="N1" s="5"/>
      <c r="O1" s="5"/>
      <c r="P1" s="5"/>
    </row>
    <row r="2" spans="1:16" s="1" customFormat="1" ht="12.75" customHeight="1">
      <c r="A2" s="373"/>
      <c r="B2" s="374"/>
      <c r="C2" s="374"/>
      <c r="D2" s="375"/>
      <c r="E2" s="374"/>
      <c r="F2" s="375"/>
      <c r="G2" s="374"/>
      <c r="H2" s="375"/>
      <c r="I2" s="376"/>
      <c r="J2" s="5"/>
      <c r="K2" s="5"/>
      <c r="L2" s="5"/>
      <c r="M2" s="5"/>
      <c r="N2" s="5"/>
      <c r="O2" s="5"/>
      <c r="P2" s="5"/>
    </row>
    <row r="3" spans="1:16" s="1" customFormat="1" ht="12.75" customHeight="1">
      <c r="A3" s="373"/>
      <c r="B3" s="374"/>
      <c r="C3" s="374"/>
      <c r="D3" s="375"/>
      <c r="E3" s="374"/>
      <c r="F3" s="375"/>
      <c r="G3" s="374"/>
      <c r="H3" s="375"/>
      <c r="I3" s="376"/>
      <c r="J3" s="5"/>
      <c r="K3" s="5"/>
      <c r="L3" s="5"/>
      <c r="M3" s="5"/>
      <c r="N3" s="5"/>
      <c r="O3" s="5"/>
      <c r="P3" s="5"/>
    </row>
    <row r="4" spans="1:16" ht="13.5" thickBot="1">
      <c r="A4" s="377" t="s">
        <v>52</v>
      </c>
      <c r="B4" s="365">
        <f>'day5'!B4+1</f>
        <v>43045</v>
      </c>
      <c r="C4" s="14"/>
      <c r="D4" s="427" t="s">
        <v>311</v>
      </c>
      <c r="E4" s="427"/>
      <c r="F4" s="427"/>
      <c r="G4" s="425"/>
      <c r="H4" s="425"/>
      <c r="I4" s="426"/>
    </row>
    <row r="5" spans="1:16" ht="13.5" thickBot="1">
      <c r="A5" s="378"/>
      <c r="B5" s="375"/>
      <c r="C5" s="379"/>
      <c r="D5" s="374"/>
      <c r="E5" s="375"/>
      <c r="F5" s="375"/>
      <c r="G5" s="380"/>
      <c r="H5" s="374"/>
      <c r="I5" s="381"/>
    </row>
    <row r="6" spans="1:16" s="24" customFormat="1" ht="10.5">
      <c r="A6" s="101"/>
      <c r="B6" s="275" t="s">
        <v>205</v>
      </c>
      <c r="C6" s="275" t="s">
        <v>253</v>
      </c>
      <c r="D6" s="102"/>
      <c r="E6" s="275" t="s">
        <v>4</v>
      </c>
      <c r="F6" s="102"/>
      <c r="G6" s="275" t="s">
        <v>2</v>
      </c>
      <c r="H6" s="275" t="s">
        <v>5</v>
      </c>
      <c r="I6" s="103"/>
    </row>
    <row r="7" spans="1:16" s="24" customFormat="1" ht="11.25" thickBot="1">
      <c r="A7" s="104" t="s">
        <v>53</v>
      </c>
      <c r="B7" s="105" t="s">
        <v>206</v>
      </c>
      <c r="C7" s="105"/>
      <c r="D7" s="105" t="s">
        <v>10</v>
      </c>
      <c r="E7" s="105" t="s">
        <v>1</v>
      </c>
      <c r="F7" s="105" t="s">
        <v>6</v>
      </c>
      <c r="G7" s="105" t="s">
        <v>7</v>
      </c>
      <c r="H7" s="105" t="s">
        <v>8</v>
      </c>
      <c r="I7" s="106" t="s">
        <v>9</v>
      </c>
      <c r="J7" s="107"/>
    </row>
    <row r="8" spans="1:16" s="24" customFormat="1" ht="10.5">
      <c r="A8" s="108" t="s">
        <v>178</v>
      </c>
      <c r="B8" s="109"/>
      <c r="C8" s="109"/>
      <c r="D8" s="110" t="s">
        <v>179</v>
      </c>
      <c r="E8" s="111" t="s">
        <v>69</v>
      </c>
      <c r="F8" s="112" t="s">
        <v>180</v>
      </c>
      <c r="G8" s="113">
        <v>0</v>
      </c>
      <c r="H8" s="114">
        <f>INDEX(rate!$F$4:$G$57,MATCH(E8,rate!$F$4:$F$57,0),2)</f>
        <v>120</v>
      </c>
      <c r="I8" s="115">
        <f t="shared" ref="I8:I25" si="0">(G8*H8)</f>
        <v>0</v>
      </c>
      <c r="J8" s="116"/>
    </row>
    <row r="9" spans="1:16" s="24" customFormat="1" ht="10.5">
      <c r="A9" s="117" t="s">
        <v>178</v>
      </c>
      <c r="B9" s="118"/>
      <c r="C9" s="124"/>
      <c r="D9" s="119" t="s">
        <v>179</v>
      </c>
      <c r="E9" s="120" t="s">
        <v>199</v>
      </c>
      <c r="F9" s="88" t="s">
        <v>180</v>
      </c>
      <c r="G9" s="121">
        <v>0</v>
      </c>
      <c r="H9" s="122">
        <f>INDEX(rate!$F$4:$G$57,MATCH(E9,rate!$F$4:$F$57,0),2)</f>
        <v>93</v>
      </c>
      <c r="I9" s="123">
        <f t="shared" si="0"/>
        <v>0</v>
      </c>
    </row>
    <row r="10" spans="1:16" s="24" customFormat="1" ht="10.5">
      <c r="A10" s="117" t="s">
        <v>178</v>
      </c>
      <c r="B10" s="118"/>
      <c r="C10" s="124"/>
      <c r="D10" s="119" t="s">
        <v>179</v>
      </c>
      <c r="E10" s="120" t="s">
        <v>200</v>
      </c>
      <c r="F10" s="88" t="s">
        <v>180</v>
      </c>
      <c r="G10" s="121">
        <v>0</v>
      </c>
      <c r="H10" s="122">
        <f>INDEX(rate!$F$4:$G$57,MATCH(E10,rate!$F$4:$F$57,0),2)</f>
        <v>110</v>
      </c>
      <c r="I10" s="123">
        <f t="shared" si="0"/>
        <v>0</v>
      </c>
    </row>
    <row r="11" spans="1:16" s="24" customFormat="1" ht="10.5">
      <c r="A11" s="117" t="s">
        <v>178</v>
      </c>
      <c r="B11" s="118"/>
      <c r="C11" s="124"/>
      <c r="D11" s="119" t="s">
        <v>179</v>
      </c>
      <c r="E11" s="120" t="s">
        <v>201</v>
      </c>
      <c r="F11" s="88" t="s">
        <v>180</v>
      </c>
      <c r="G11" s="121">
        <v>0</v>
      </c>
      <c r="H11" s="122">
        <f>INDEX(rate!$F$4:$G$57,MATCH(E11,rate!$F$4:$F$57,0),2)</f>
        <v>128</v>
      </c>
      <c r="I11" s="123">
        <f t="shared" si="0"/>
        <v>0</v>
      </c>
    </row>
    <row r="12" spans="1:16" s="24" customFormat="1" ht="10.5">
      <c r="A12" s="117" t="s">
        <v>178</v>
      </c>
      <c r="B12" s="118"/>
      <c r="C12" s="124"/>
      <c r="D12" s="119" t="s">
        <v>179</v>
      </c>
      <c r="E12" s="120" t="s">
        <v>202</v>
      </c>
      <c r="F12" s="88" t="s">
        <v>180</v>
      </c>
      <c r="G12" s="121">
        <v>0</v>
      </c>
      <c r="H12" s="122">
        <f>INDEX(rate!$F$4:$G$57,MATCH(E12,rate!$F$4:$F$57,0),2)</f>
        <v>146</v>
      </c>
      <c r="I12" s="123">
        <f t="shared" si="0"/>
        <v>0</v>
      </c>
    </row>
    <row r="13" spans="1:16" s="24" customFormat="1" ht="10.5">
      <c r="A13" s="117" t="s">
        <v>178</v>
      </c>
      <c r="B13" s="118"/>
      <c r="C13" s="124"/>
      <c r="D13" s="119" t="s">
        <v>179</v>
      </c>
      <c r="E13" s="120" t="s">
        <v>203</v>
      </c>
      <c r="F13" s="88" t="s">
        <v>180</v>
      </c>
      <c r="G13" s="121">
        <v>0</v>
      </c>
      <c r="H13" s="122">
        <f>INDEX(rate!$F$4:$G$57,MATCH(E13,rate!$F$4:$F$57,0),2)</f>
        <v>164</v>
      </c>
      <c r="I13" s="123">
        <f t="shared" si="0"/>
        <v>0</v>
      </c>
    </row>
    <row r="14" spans="1:16" s="24" customFormat="1" ht="10.5">
      <c r="A14" s="117" t="s">
        <v>178</v>
      </c>
      <c r="B14" s="118"/>
      <c r="C14" s="124"/>
      <c r="D14" s="119" t="s">
        <v>179</v>
      </c>
      <c r="E14" s="120" t="s">
        <v>69</v>
      </c>
      <c r="F14" s="88" t="s">
        <v>180</v>
      </c>
      <c r="G14" s="121">
        <v>0</v>
      </c>
      <c r="H14" s="122">
        <f>INDEX(rate!$F$4:$G$57,MATCH(E14,rate!$F$4:$F$57,0),2)</f>
        <v>120</v>
      </c>
      <c r="I14" s="123">
        <f t="shared" si="0"/>
        <v>0</v>
      </c>
    </row>
    <row r="15" spans="1:16" s="24" customFormat="1" ht="10.5">
      <c r="A15" s="117" t="s">
        <v>178</v>
      </c>
      <c r="B15" s="118"/>
      <c r="C15" s="124"/>
      <c r="D15" s="119" t="s">
        <v>179</v>
      </c>
      <c r="E15" s="120" t="s">
        <v>183</v>
      </c>
      <c r="F15" s="88" t="s">
        <v>180</v>
      </c>
      <c r="G15" s="121">
        <v>0</v>
      </c>
      <c r="H15" s="122">
        <f>INDEX(rate!$F$4:$G$57,MATCH(E15,rate!$F$4:$F$57,0),2)</f>
        <v>192</v>
      </c>
      <c r="I15" s="123">
        <f t="shared" si="0"/>
        <v>0</v>
      </c>
    </row>
    <row r="16" spans="1:16"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69</v>
      </c>
      <c r="F20" s="88" t="s">
        <v>180</v>
      </c>
      <c r="G20" s="121">
        <v>0</v>
      </c>
      <c r="H20" s="122">
        <f>INDEX(rate!$F$4:$G$57,MATCH(E20,rate!$F$4:$F$57,0),2)</f>
        <v>120</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153</v>
      </c>
      <c r="B32" s="143"/>
      <c r="C32" s="144"/>
      <c r="D32" s="122" t="str">
        <f>INDEX(rate!$A$4:$D$16,MATCH(A32,rate!$A$4:$A$16,0),4)</f>
        <v>HOURS</v>
      </c>
      <c r="E32" s="145">
        <v>0</v>
      </c>
      <c r="F32" s="146">
        <f>INDEX(rate!$A$4:$D$16,MATCH(A32,rate!$A$4:$A$16,0),2)</f>
        <v>1919</v>
      </c>
      <c r="G32" s="147">
        <f>E32*F32</f>
        <v>0</v>
      </c>
      <c r="H32" s="254"/>
      <c r="I32" s="383"/>
    </row>
    <row r="33" spans="1:9" s="24" customFormat="1" ht="10.5">
      <c r="A33" s="142" t="s">
        <v>153</v>
      </c>
      <c r="B33" s="143"/>
      <c r="C33" s="144"/>
      <c r="D33" s="122" t="str">
        <f>INDEX(rate!$A$4:$D$16,MATCH(A33,rate!$A$4:$A$16,0),4)</f>
        <v>HOURS</v>
      </c>
      <c r="E33" s="145">
        <v>0</v>
      </c>
      <c r="F33" s="146">
        <f>INDEX(rate!$A$4:$D$16,MATCH(A33,rate!$A$4:$A$16,0),2)</f>
        <v>1919</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153</v>
      </c>
      <c r="B35" s="151"/>
      <c r="C35" s="152"/>
      <c r="D35" s="125" t="str">
        <f>INDEX(rate!$A$4:$D$16,MATCH(A35,rate!$A$4:$A$16,0),4)</f>
        <v>HOURS</v>
      </c>
      <c r="E35" s="153">
        <v>0</v>
      </c>
      <c r="F35" s="154">
        <f>INDEX(rate!$A$4:$D$16,MATCH(A35,rate!$A$4:$A$16,0),2)</f>
        <v>1919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290</v>
      </c>
      <c r="B41" s="164"/>
      <c r="C41" s="165"/>
      <c r="D41" s="114" t="str">
        <f>INDEX(rate!$A$17:$D$38,MATCH(A41,rate!$A$17:$A$38,0),4)</f>
        <v>HOURS</v>
      </c>
      <c r="E41" s="166">
        <v>0</v>
      </c>
      <c r="F41" s="167">
        <f>INDEX(rate!$A$17:$D$38,MATCH(A41,rate!$A$17:$A$38,0),2)</f>
        <v>13945</v>
      </c>
      <c r="G41" s="168">
        <f>E41*F41</f>
        <v>0</v>
      </c>
      <c r="H41" s="148"/>
      <c r="I41" s="383"/>
    </row>
    <row r="42" spans="1:9" s="24" customFormat="1" ht="10.5">
      <c r="A42" s="142" t="s">
        <v>168</v>
      </c>
      <c r="B42" s="143"/>
      <c r="C42" s="169"/>
      <c r="D42" s="122" t="str">
        <f>INDEX(rate!$A$17:$D$38,MATCH(A42,rate!$A$17:$A$38,0),4)</f>
        <v>HOURS</v>
      </c>
      <c r="E42" s="145">
        <v>0</v>
      </c>
      <c r="F42" s="146">
        <f>INDEX(rate!$A$17:$D$38,MATCH(A42,rate!$A$17:$A$38,0),2)</f>
        <v>6300</v>
      </c>
      <c r="G42" s="170">
        <f>E42*F42</f>
        <v>0</v>
      </c>
      <c r="H42" s="149"/>
      <c r="I42" s="383"/>
    </row>
    <row r="43" spans="1:9" s="24" customFormat="1" ht="10.5">
      <c r="A43" s="142" t="s">
        <v>287</v>
      </c>
      <c r="B43" s="143"/>
      <c r="C43" s="169"/>
      <c r="D43" s="122" t="str">
        <f>INDEX(rate!$A$17:$D$38,MATCH(A43,rate!$A$17:$A$38,0),4)</f>
        <v>HOURS</v>
      </c>
      <c r="E43" s="145">
        <v>0</v>
      </c>
      <c r="F43" s="146">
        <f>INDEX(rate!$A$17:$D$38,MATCH(A43,rate!$A$17:$A$38,0),2)</f>
        <v>26807</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135</v>
      </c>
      <c r="B51" s="175"/>
      <c r="C51" s="114" t="str">
        <f>INDEX(rate!$A$41:$D$46,MATCH(A51,rate!$A$41:$A$46,0),4)</f>
        <v>HOURS</v>
      </c>
      <c r="D51" s="166">
        <v>0</v>
      </c>
      <c r="E51" s="114">
        <f>INDEX(rate!$A$41:$D$46,MATCH(A51,rate!$A$41:$A$46,0),2)</f>
        <v>20503</v>
      </c>
      <c r="F51" s="168">
        <f>D51*E51</f>
        <v>0</v>
      </c>
      <c r="G51" s="148"/>
      <c r="H51" s="158"/>
      <c r="I51" s="383"/>
    </row>
    <row r="52" spans="1:9" s="24" customFormat="1" ht="11.25" thickBot="1">
      <c r="A52" s="163" t="s">
        <v>283</v>
      </c>
      <c r="B52" s="175"/>
      <c r="C52" s="114" t="str">
        <f>INDEX(rate!$A$41:$D$46,MATCH(A52,rate!$A$41:$A$46,0),4)</f>
        <v>HOURS</v>
      </c>
      <c r="D52" s="166">
        <v>0</v>
      </c>
      <c r="E52" s="114">
        <f>INDEX(rate!$A$41:$D$46,MATCH(A52,rate!$A$41:$A$46,0),2)</f>
        <v>16289</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327</v>
      </c>
      <c r="B78" s="185"/>
      <c r="C78" s="186" t="str">
        <f>INDEX(rate!$A$91:$D$118,MATCH(A78,rate!$A$91:$A$118,0),4)</f>
        <v>DAYS</v>
      </c>
      <c r="D78" s="187">
        <v>0</v>
      </c>
      <c r="E78" s="288"/>
      <c r="F78" s="186">
        <f>INDEX(rate!$A$91:$D$118,MATCH(A78,rate!$A$91:$A$118,0),3)</f>
        <v>9.77</v>
      </c>
      <c r="G78" s="188"/>
      <c r="H78" s="170">
        <f>D78*F78</f>
        <v>0</v>
      </c>
      <c r="I78" s="383"/>
    </row>
    <row r="79" spans="1:9" s="24" customFormat="1" ht="10.5">
      <c r="A79" s="142" t="s">
        <v>326</v>
      </c>
      <c r="B79" s="189"/>
      <c r="C79" s="186" t="str">
        <f>INDEX(rate!$A$91:$D$118,MATCH(A79,rate!$A$91:$A$118,0),4)</f>
        <v>MILES</v>
      </c>
      <c r="D79" s="190"/>
      <c r="E79" s="287">
        <f>INDEX(rate!$A$91:$D$122,MATCH(A79,rate!$A$91:$A$122,0),2)</f>
        <v>0.21099999999999999</v>
      </c>
      <c r="F79" s="122"/>
      <c r="G79" s="145">
        <v>0</v>
      </c>
      <c r="H79" s="170">
        <f>E79*G79</f>
        <v>0</v>
      </c>
      <c r="I79" s="383"/>
    </row>
    <row r="80" spans="1:9" s="24" customFormat="1" ht="10.5">
      <c r="A80" s="142" t="s">
        <v>302</v>
      </c>
      <c r="B80" s="189"/>
      <c r="C80" s="186" t="str">
        <f>INDEX(rate!$A$91:$D$118,MATCH(A80,rate!$A$91:$A$118,0),4)</f>
        <v>DAYS</v>
      </c>
      <c r="D80" s="187">
        <v>0</v>
      </c>
      <c r="E80" s="288"/>
      <c r="F80" s="186">
        <f>INDEX(rate!$A$91:$D$118,MATCH(A80,rate!$A$91:$A$118,0),3)</f>
        <v>6.57</v>
      </c>
      <c r="G80" s="188"/>
      <c r="H80" s="170">
        <f>D80*F80</f>
        <v>0</v>
      </c>
      <c r="I80" s="383"/>
    </row>
    <row r="81" spans="1:9" s="24" customFormat="1" ht="10.5">
      <c r="A81" s="142" t="s">
        <v>301</v>
      </c>
      <c r="B81" s="189"/>
      <c r="C81" s="186" t="str">
        <f>INDEX(rate!$A$91:$D$118,MATCH(A81,rate!$A$91:$A$118,0),4)</f>
        <v>MILES</v>
      </c>
      <c r="D81" s="190"/>
      <c r="E81" s="287">
        <f>INDEX(rate!$A$91:$D$122,MATCH(A81,rate!$A$91:$A$122,0),2)</f>
        <v>0.13200000000000001</v>
      </c>
      <c r="F81" s="122"/>
      <c r="G81" s="145">
        <v>0</v>
      </c>
      <c r="H81" s="170">
        <f>E81*G81</f>
        <v>0</v>
      </c>
      <c r="I81" s="383"/>
    </row>
    <row r="82" spans="1:9" s="24" customFormat="1" ht="10.5">
      <c r="A82" s="142" t="s">
        <v>306</v>
      </c>
      <c r="B82" s="189"/>
      <c r="C82" s="186" t="str">
        <f>INDEX(rate!$A$91:$D$118,MATCH(A82,rate!$A$91:$A$118,0),4)</f>
        <v>DAYS</v>
      </c>
      <c r="D82" s="187">
        <v>0</v>
      </c>
      <c r="E82" s="288"/>
      <c r="F82" s="186">
        <f>INDEX(rate!$A$91:$D$118,MATCH(A82,rate!$A$91:$A$118,0),3)</f>
        <v>10.53</v>
      </c>
      <c r="G82" s="188"/>
      <c r="H82" s="170">
        <f>D82*F82</f>
        <v>0</v>
      </c>
      <c r="I82" s="383"/>
    </row>
    <row r="83" spans="1:9" s="24" customFormat="1" ht="11.25" thickBot="1">
      <c r="A83" s="150" t="s">
        <v>305</v>
      </c>
      <c r="B83" s="191"/>
      <c r="C83" s="192" t="str">
        <f>INDEX(rate!$A$91:$D$118,MATCH(A83,rate!$A$91:$A$118,0),4)</f>
        <v>MILES</v>
      </c>
      <c r="D83" s="193"/>
      <c r="E83" s="289">
        <f>INDEX(rate!$A$91:$D$122,MATCH(A83,rate!$A$91:$A$122,0),2)</f>
        <v>0.27500000000000002</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240</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c r="B163" s="7"/>
      <c r="C163"/>
      <c r="D163" s="5"/>
      <c r="E163" s="8"/>
      <c r="F163" s="5"/>
      <c r="G163" s="8"/>
    </row>
    <row r="164" spans="1:9" ht="13.5" thickBot="1">
      <c r="A164" s="7"/>
      <c r="B164" s="7"/>
      <c r="C164" s="8"/>
      <c r="D164" s="5"/>
      <c r="E164" s="8"/>
      <c r="F164" s="5"/>
      <c r="G164" s="8"/>
    </row>
    <row r="165" spans="1:9" s="17" customFormat="1" ht="25.5" thickBot="1">
      <c r="A165" s="282" t="s">
        <v>298</v>
      </c>
      <c r="B165" s="277"/>
      <c r="C165" s="278"/>
      <c r="D165" s="279"/>
      <c r="E165" s="278"/>
      <c r="F165" s="279"/>
      <c r="G165" s="278"/>
      <c r="H165" s="280"/>
      <c r="I165" s="281"/>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sheetData>
  <mergeCells count="3">
    <mergeCell ref="F1:G1"/>
    <mergeCell ref="G4:I4"/>
    <mergeCell ref="D4:F4"/>
  </mergeCells>
  <phoneticPr fontId="0" type="noConversion"/>
  <dataValidations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$A$368:$A$399</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9"/>
  <sheetViews>
    <sheetView showGridLines="0" topLeftCell="A49" workbookViewId="0">
      <selection activeCell="E84" sqref="E8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6" t="s">
        <v>3</v>
      </c>
      <c r="B1" s="367" t="str">
        <f>'Daily Summary'!K2</f>
        <v>S17012</v>
      </c>
      <c r="C1" s="368"/>
      <c r="D1" s="369"/>
      <c r="E1" s="370" t="s">
        <v>51</v>
      </c>
      <c r="F1" s="424" t="str">
        <f>'Daily Summary'!A1</f>
        <v>T/S Kevin McCormack</v>
      </c>
      <c r="G1" s="424"/>
      <c r="H1" s="371"/>
      <c r="I1" s="372"/>
      <c r="J1" s="11"/>
      <c r="K1" s="5"/>
      <c r="L1" s="5"/>
      <c r="M1" s="5"/>
      <c r="N1" s="5"/>
      <c r="O1" s="5"/>
      <c r="P1" s="5"/>
    </row>
    <row r="2" spans="1:16" ht="12.75" customHeight="1">
      <c r="A2" s="373"/>
      <c r="B2" s="374"/>
      <c r="C2" s="374"/>
      <c r="D2" s="375"/>
      <c r="E2" s="374"/>
      <c r="F2" s="375"/>
      <c r="G2" s="374"/>
      <c r="H2" s="375"/>
      <c r="I2" s="376"/>
    </row>
    <row r="3" spans="1:16" ht="12.75" customHeight="1">
      <c r="A3" s="373"/>
      <c r="B3" s="374"/>
      <c r="C3" s="374"/>
      <c r="D3" s="375"/>
      <c r="E3" s="374"/>
      <c r="F3" s="375"/>
      <c r="G3" s="374"/>
      <c r="H3" s="375"/>
      <c r="I3" s="376"/>
    </row>
    <row r="4" spans="1:16" ht="13.5" thickBot="1">
      <c r="A4" s="377" t="s">
        <v>52</v>
      </c>
      <c r="B4" s="365">
        <f>'day6'!B4+1</f>
        <v>43046</v>
      </c>
      <c r="C4" s="14"/>
      <c r="D4" s="427" t="s">
        <v>311</v>
      </c>
      <c r="E4" s="427"/>
      <c r="F4" s="427"/>
      <c r="G4" s="425"/>
      <c r="H4" s="425"/>
      <c r="I4" s="426"/>
    </row>
    <row r="5" spans="1:16" ht="13.5" thickBot="1">
      <c r="A5" s="378"/>
      <c r="B5" s="375"/>
      <c r="C5" s="379"/>
      <c r="D5" s="374"/>
      <c r="E5" s="375"/>
      <c r="F5" s="375"/>
      <c r="G5" s="380"/>
      <c r="H5" s="374"/>
      <c r="I5" s="381"/>
    </row>
    <row r="6" spans="1:16" s="24" customFormat="1" ht="10.5">
      <c r="A6" s="101"/>
      <c r="B6" s="275" t="s">
        <v>205</v>
      </c>
      <c r="C6" s="275" t="s">
        <v>253</v>
      </c>
      <c r="D6" s="102"/>
      <c r="E6" s="275" t="s">
        <v>4</v>
      </c>
      <c r="F6" s="102"/>
      <c r="G6" s="275" t="s">
        <v>2</v>
      </c>
      <c r="H6" s="275" t="s">
        <v>5</v>
      </c>
      <c r="I6" s="103"/>
    </row>
    <row r="7" spans="1:16" s="24" customFormat="1" ht="11.25" thickBot="1">
      <c r="A7" s="104" t="s">
        <v>53</v>
      </c>
      <c r="B7" s="105" t="s">
        <v>206</v>
      </c>
      <c r="C7" s="105"/>
      <c r="D7" s="105" t="s">
        <v>10</v>
      </c>
      <c r="E7" s="105" t="s">
        <v>1</v>
      </c>
      <c r="F7" s="105" t="s">
        <v>6</v>
      </c>
      <c r="G7" s="105" t="s">
        <v>7</v>
      </c>
      <c r="H7" s="105" t="s">
        <v>8</v>
      </c>
      <c r="I7" s="106" t="s">
        <v>9</v>
      </c>
      <c r="J7" s="107"/>
    </row>
    <row r="8" spans="1:16" s="24" customFormat="1" ht="10.5">
      <c r="A8" s="108" t="s">
        <v>178</v>
      </c>
      <c r="B8" s="109"/>
      <c r="C8" s="109"/>
      <c r="D8" s="110" t="s">
        <v>179</v>
      </c>
      <c r="E8" s="111" t="s">
        <v>13</v>
      </c>
      <c r="F8" s="112" t="s">
        <v>180</v>
      </c>
      <c r="G8" s="113">
        <v>0</v>
      </c>
      <c r="H8" s="114">
        <f>INDEX(rate!$F$4:$G$57,MATCH(E8,rate!$F$4:$F$57,0),2)</f>
        <v>90</v>
      </c>
      <c r="I8" s="115">
        <f t="shared" ref="I8:I25" si="0">(G8*H8)</f>
        <v>0</v>
      </c>
      <c r="J8" s="116"/>
    </row>
    <row r="9" spans="1:16" s="24" customFormat="1" ht="10.5">
      <c r="A9" s="117" t="s">
        <v>178</v>
      </c>
      <c r="B9" s="118"/>
      <c r="C9" s="124"/>
      <c r="D9" s="119" t="s">
        <v>179</v>
      </c>
      <c r="E9" s="120" t="s">
        <v>199</v>
      </c>
      <c r="F9" s="88" t="s">
        <v>180</v>
      </c>
      <c r="G9" s="121">
        <v>0</v>
      </c>
      <c r="H9" s="122">
        <f>INDEX(rate!$F$4:$G$57,MATCH(E9,rate!$F$4:$F$57,0),2)</f>
        <v>93</v>
      </c>
      <c r="I9" s="123">
        <f t="shared" si="0"/>
        <v>0</v>
      </c>
    </row>
    <row r="10" spans="1:16" s="24" customFormat="1" ht="10.5">
      <c r="A10" s="117" t="s">
        <v>178</v>
      </c>
      <c r="B10" s="118"/>
      <c r="C10" s="124"/>
      <c r="D10" s="119" t="s">
        <v>179</v>
      </c>
      <c r="E10" s="120" t="s">
        <v>200</v>
      </c>
      <c r="F10" s="88" t="s">
        <v>180</v>
      </c>
      <c r="G10" s="121">
        <v>0</v>
      </c>
      <c r="H10" s="122">
        <f>INDEX(rate!$F$4:$G$57,MATCH(E10,rate!$F$4:$F$57,0),2)</f>
        <v>110</v>
      </c>
      <c r="I10" s="123">
        <f t="shared" si="0"/>
        <v>0</v>
      </c>
    </row>
    <row r="11" spans="1:16" s="24" customFormat="1" ht="10.5">
      <c r="A11" s="117" t="s">
        <v>178</v>
      </c>
      <c r="B11" s="118"/>
      <c r="C11" s="124"/>
      <c r="D11" s="119" t="s">
        <v>179</v>
      </c>
      <c r="E11" s="120" t="s">
        <v>201</v>
      </c>
      <c r="F11" s="88" t="s">
        <v>180</v>
      </c>
      <c r="G11" s="121">
        <v>0</v>
      </c>
      <c r="H11" s="122">
        <f>INDEX(rate!$F$4:$G$57,MATCH(E11,rate!$F$4:$F$57,0),2)</f>
        <v>128</v>
      </c>
      <c r="I11" s="123">
        <f t="shared" si="0"/>
        <v>0</v>
      </c>
    </row>
    <row r="12" spans="1:16" s="24" customFormat="1" ht="10.5">
      <c r="A12" s="117" t="s">
        <v>178</v>
      </c>
      <c r="B12" s="118"/>
      <c r="C12" s="124"/>
      <c r="D12" s="119" t="s">
        <v>179</v>
      </c>
      <c r="E12" s="120" t="s">
        <v>202</v>
      </c>
      <c r="F12" s="88" t="s">
        <v>180</v>
      </c>
      <c r="G12" s="121">
        <v>0</v>
      </c>
      <c r="H12" s="122">
        <f>INDEX(rate!$F$4:$G$57,MATCH(E12,rate!$F$4:$F$57,0),2)</f>
        <v>146</v>
      </c>
      <c r="I12" s="123">
        <f t="shared" si="0"/>
        <v>0</v>
      </c>
    </row>
    <row r="13" spans="1:16" s="24" customFormat="1" ht="10.5">
      <c r="A13" s="117" t="s">
        <v>178</v>
      </c>
      <c r="B13" s="118"/>
      <c r="C13" s="124"/>
      <c r="D13" s="119" t="s">
        <v>179</v>
      </c>
      <c r="E13" s="120" t="s">
        <v>203</v>
      </c>
      <c r="F13" s="88" t="s">
        <v>180</v>
      </c>
      <c r="G13" s="121">
        <v>0</v>
      </c>
      <c r="H13" s="122">
        <f>INDEX(rate!$F$4:$G$57,MATCH(E13,rate!$F$4:$F$57,0),2)</f>
        <v>164</v>
      </c>
      <c r="I13" s="123">
        <f t="shared" si="0"/>
        <v>0</v>
      </c>
    </row>
    <row r="14" spans="1:16" s="24" customFormat="1" ht="10.5">
      <c r="A14" s="117" t="s">
        <v>178</v>
      </c>
      <c r="B14" s="118"/>
      <c r="C14" s="124"/>
      <c r="D14" s="119" t="s">
        <v>179</v>
      </c>
      <c r="E14" s="120" t="s">
        <v>69</v>
      </c>
      <c r="F14" s="88" t="s">
        <v>180</v>
      </c>
      <c r="G14" s="121">
        <v>0</v>
      </c>
      <c r="H14" s="122">
        <f>INDEX(rate!$F$4:$G$57,MATCH(E14,rate!$F$4:$F$57,0),2)</f>
        <v>120</v>
      </c>
      <c r="I14" s="123">
        <f t="shared" si="0"/>
        <v>0</v>
      </c>
    </row>
    <row r="15" spans="1:16" s="24" customFormat="1" ht="10.5">
      <c r="A15" s="117" t="s">
        <v>178</v>
      </c>
      <c r="B15" s="118"/>
      <c r="C15" s="124"/>
      <c r="D15" s="119" t="s">
        <v>179</v>
      </c>
      <c r="E15" s="120" t="s">
        <v>183</v>
      </c>
      <c r="F15" s="88" t="s">
        <v>180</v>
      </c>
      <c r="G15" s="121">
        <v>0</v>
      </c>
      <c r="H15" s="122">
        <f>INDEX(rate!$F$4:$G$57,MATCH(E15,rate!$F$4:$F$57,0),2)</f>
        <v>192</v>
      </c>
      <c r="I15" s="123">
        <f t="shared" si="0"/>
        <v>0</v>
      </c>
    </row>
    <row r="16" spans="1:16" s="24" customFormat="1" ht="10.5">
      <c r="A16" s="117" t="s">
        <v>178</v>
      </c>
      <c r="B16" s="118"/>
      <c r="C16" s="124"/>
      <c r="D16" s="119" t="s">
        <v>179</v>
      </c>
      <c r="E16" s="120" t="s">
        <v>184</v>
      </c>
      <c r="F16" s="88" t="s">
        <v>180</v>
      </c>
      <c r="G16" s="121">
        <v>0</v>
      </c>
      <c r="H16" s="122">
        <f>INDEX(rate!$F$4:$G$57,MATCH(E16,rate!$F$4:$F$57,0),2)</f>
        <v>221</v>
      </c>
      <c r="I16" s="123">
        <f t="shared" si="0"/>
        <v>0</v>
      </c>
    </row>
    <row r="17" spans="1:9" s="24" customFormat="1" ht="10.5">
      <c r="A17" s="117" t="s">
        <v>178</v>
      </c>
      <c r="B17" s="118"/>
      <c r="C17" s="124"/>
      <c r="D17" s="119" t="s">
        <v>179</v>
      </c>
      <c r="E17" s="120" t="s">
        <v>185</v>
      </c>
      <c r="F17" s="88" t="s">
        <v>180</v>
      </c>
      <c r="G17" s="121">
        <v>0</v>
      </c>
      <c r="H17" s="122">
        <f>INDEX(rate!$F$4:$G$57,MATCH(E17,rate!$F$4:$F$57,0),2)</f>
        <v>220</v>
      </c>
      <c r="I17" s="123">
        <f t="shared" si="0"/>
        <v>0</v>
      </c>
    </row>
    <row r="18" spans="1:9" s="24" customFormat="1" ht="10.5">
      <c r="A18" s="117" t="s">
        <v>178</v>
      </c>
      <c r="B18" s="118"/>
      <c r="C18" s="124"/>
      <c r="D18" s="119" t="s">
        <v>179</v>
      </c>
      <c r="E18" s="120" t="s">
        <v>71</v>
      </c>
      <c r="F18" s="88" t="s">
        <v>180</v>
      </c>
      <c r="G18" s="121">
        <v>0</v>
      </c>
      <c r="H18" s="122">
        <f>INDEX(rate!$F$4:$G$57,MATCH(E18,rate!$F$4:$F$57,0),2)</f>
        <v>106</v>
      </c>
      <c r="I18" s="123">
        <f t="shared" si="0"/>
        <v>0</v>
      </c>
    </row>
    <row r="19" spans="1:9" s="24" customFormat="1" ht="10.5">
      <c r="A19" s="117" t="s">
        <v>178</v>
      </c>
      <c r="B19" s="124"/>
      <c r="C19" s="124"/>
      <c r="D19" s="119" t="s">
        <v>179</v>
      </c>
      <c r="E19" s="120" t="s">
        <v>12</v>
      </c>
      <c r="F19" s="88" t="s">
        <v>180</v>
      </c>
      <c r="G19" s="121">
        <v>0</v>
      </c>
      <c r="H19" s="122">
        <f>INDEX(rate!$F$4:$G$57,MATCH(E19,rate!$F$4:$F$57,0),2)</f>
        <v>60</v>
      </c>
      <c r="I19" s="123">
        <f t="shared" si="0"/>
        <v>0</v>
      </c>
    </row>
    <row r="20" spans="1:9" s="24" customFormat="1" ht="10.5">
      <c r="A20" s="117" t="s">
        <v>178</v>
      </c>
      <c r="B20" s="118"/>
      <c r="C20" s="124"/>
      <c r="D20" s="119" t="s">
        <v>179</v>
      </c>
      <c r="E20" s="120" t="s">
        <v>203</v>
      </c>
      <c r="F20" s="88" t="s">
        <v>180</v>
      </c>
      <c r="G20" s="121">
        <v>0</v>
      </c>
      <c r="H20" s="122">
        <f>INDEX(rate!$F$4:$G$57,MATCH(E20,rate!$F$4:$F$57,0),2)</f>
        <v>164</v>
      </c>
      <c r="I20" s="123">
        <f t="shared" si="0"/>
        <v>0</v>
      </c>
    </row>
    <row r="21" spans="1:9" s="24" customFormat="1" ht="10.5">
      <c r="A21" s="117" t="s">
        <v>178</v>
      </c>
      <c r="B21" s="118"/>
      <c r="C21" s="124"/>
      <c r="D21" s="119" t="s">
        <v>179</v>
      </c>
      <c r="E21" s="120" t="s">
        <v>33</v>
      </c>
      <c r="F21" s="88" t="s">
        <v>180</v>
      </c>
      <c r="G21" s="121">
        <v>0</v>
      </c>
      <c r="H21" s="122">
        <f>INDEX(rate!$F$4:$G$57,MATCH(E21,rate!$F$4:$F$57,0),2)</f>
        <v>70</v>
      </c>
      <c r="I21" s="123">
        <f t="shared" si="0"/>
        <v>0</v>
      </c>
    </row>
    <row r="22" spans="1:9" s="24" customFormat="1" ht="10.5">
      <c r="A22" s="117" t="s">
        <v>178</v>
      </c>
      <c r="B22" s="118"/>
      <c r="C22" s="124"/>
      <c r="D22" s="119" t="s">
        <v>179</v>
      </c>
      <c r="E22" s="120" t="s">
        <v>14</v>
      </c>
      <c r="F22" s="88" t="s">
        <v>180</v>
      </c>
      <c r="G22" s="121">
        <v>0</v>
      </c>
      <c r="H22" s="122">
        <f>INDEX(rate!$F$4:$G$57,MATCH(E22,rate!$F$4:$F$57,0),2)</f>
        <v>80</v>
      </c>
      <c r="I22" s="123">
        <f t="shared" si="0"/>
        <v>0</v>
      </c>
    </row>
    <row r="23" spans="1:9" s="24" customFormat="1" ht="10.5">
      <c r="A23" s="117" t="s">
        <v>178</v>
      </c>
      <c r="B23" s="118"/>
      <c r="C23" s="124"/>
      <c r="D23" s="119" t="s">
        <v>179</v>
      </c>
      <c r="E23" s="120" t="s">
        <v>34</v>
      </c>
      <c r="F23" s="88" t="s">
        <v>180</v>
      </c>
      <c r="G23" s="121">
        <v>0</v>
      </c>
      <c r="H23" s="122">
        <f>INDEX(rate!$F$4:$G$57,MATCH(E23,rate!$F$4:$F$57,0),2)</f>
        <v>90</v>
      </c>
      <c r="I23" s="123">
        <f t="shared" si="0"/>
        <v>0</v>
      </c>
    </row>
    <row r="24" spans="1:9" s="24" customFormat="1" ht="10.5">
      <c r="A24" s="117" t="s">
        <v>178</v>
      </c>
      <c r="B24" s="118"/>
      <c r="C24" s="124"/>
      <c r="D24" s="119" t="s">
        <v>179</v>
      </c>
      <c r="E24" s="120" t="s">
        <v>35</v>
      </c>
      <c r="F24" s="88" t="s">
        <v>180</v>
      </c>
      <c r="G24" s="121">
        <v>0</v>
      </c>
      <c r="H24" s="122">
        <f>INDEX(rate!$F$4:$G$57,MATCH(E24,rate!$F$4:$F$57,0),2)</f>
        <v>99</v>
      </c>
      <c r="I24" s="123">
        <f t="shared" si="0"/>
        <v>0</v>
      </c>
    </row>
    <row r="25" spans="1:9" s="24" customFormat="1" ht="10.5">
      <c r="A25" s="117" t="s">
        <v>178</v>
      </c>
      <c r="B25" s="118"/>
      <c r="C25" s="124"/>
      <c r="D25" s="119" t="s">
        <v>179</v>
      </c>
      <c r="E25" s="120" t="s">
        <v>36</v>
      </c>
      <c r="F25" s="88" t="s">
        <v>180</v>
      </c>
      <c r="G25" s="121">
        <v>0</v>
      </c>
      <c r="H25" s="122">
        <f>INDEX(rate!$F$4:$G$57,MATCH(E25,rate!$F$4:$F$57,0),2)</f>
        <v>114</v>
      </c>
      <c r="I25" s="123">
        <f t="shared" si="0"/>
        <v>0</v>
      </c>
    </row>
    <row r="26" spans="1:9" s="24" customFormat="1" ht="11.25" thickBot="1">
      <c r="A26" s="382"/>
      <c r="B26" s="126"/>
      <c r="C26" s="127"/>
      <c r="D26" s="127"/>
      <c r="E26" s="128"/>
      <c r="F26" s="129"/>
      <c r="G26" s="129"/>
      <c r="H26" s="128"/>
      <c r="I26" s="383"/>
    </row>
    <row r="27" spans="1:9" s="24" customFormat="1" ht="11.25" thickBot="1">
      <c r="A27" s="384"/>
      <c r="B27" s="126"/>
      <c r="C27" s="130" t="s">
        <v>15</v>
      </c>
      <c r="D27" s="131"/>
      <c r="E27" s="132"/>
      <c r="F27" s="131"/>
      <c r="G27" s="132"/>
      <c r="H27" s="133"/>
      <c r="I27" s="134">
        <f>SUM(I8:I25)</f>
        <v>0</v>
      </c>
    </row>
    <row r="28" spans="1:9" ht="13.5" thickBot="1">
      <c r="A28" s="385"/>
      <c r="B28" s="6"/>
      <c r="C28" s="10"/>
      <c r="D28" s="11"/>
      <c r="E28" s="12"/>
      <c r="F28" s="11"/>
      <c r="G28" s="12"/>
      <c r="H28" s="375"/>
      <c r="I28" s="376"/>
    </row>
    <row r="29" spans="1:9" s="24" customFormat="1" ht="10.5">
      <c r="A29" s="135"/>
      <c r="B29" s="136"/>
      <c r="C29" s="270"/>
      <c r="D29" s="137" t="s">
        <v>8</v>
      </c>
      <c r="E29" s="137" t="s">
        <v>16</v>
      </c>
      <c r="F29" s="137" t="s">
        <v>5</v>
      </c>
      <c r="G29" s="251"/>
      <c r="H29" s="139" t="s">
        <v>207</v>
      </c>
      <c r="I29" s="383"/>
    </row>
    <row r="30" spans="1:9" s="24" customFormat="1" ht="11.25" thickBot="1">
      <c r="A30" s="271" t="s">
        <v>188</v>
      </c>
      <c r="B30" s="272"/>
      <c r="C30" s="276" t="s">
        <v>208</v>
      </c>
      <c r="D30" s="269" t="s">
        <v>18</v>
      </c>
      <c r="E30" s="269" t="s">
        <v>7</v>
      </c>
      <c r="F30" s="269" t="s">
        <v>8</v>
      </c>
      <c r="G30" s="252" t="s">
        <v>2</v>
      </c>
      <c r="H30" s="141" t="s">
        <v>209</v>
      </c>
      <c r="I30" s="383"/>
    </row>
    <row r="31" spans="1:9" s="24" customFormat="1" ht="10.5">
      <c r="A31" s="142" t="s">
        <v>155</v>
      </c>
      <c r="B31" s="143"/>
      <c r="C31" s="144"/>
      <c r="D31" s="122" t="str">
        <f>INDEX(rate!$A$4:$D$16,MATCH(A31,rate!$A$4:$A$16,0),4)</f>
        <v>HOURS</v>
      </c>
      <c r="E31" s="145">
        <v>0</v>
      </c>
      <c r="F31" s="146">
        <f>INDEX(rate!$A$4:$D$16,MATCH(A31,rate!$A$4:$A$16,0),2)</f>
        <v>3006</v>
      </c>
      <c r="G31" s="147">
        <f>E31*F31</f>
        <v>0</v>
      </c>
      <c r="H31" s="253"/>
      <c r="I31" s="383"/>
    </row>
    <row r="32" spans="1:9" s="24" customFormat="1" ht="10.5">
      <c r="A32" s="142" t="s">
        <v>153</v>
      </c>
      <c r="B32" s="143"/>
      <c r="C32" s="144"/>
      <c r="D32" s="122" t="str">
        <f>INDEX(rate!$A$4:$D$16,MATCH(A32,rate!$A$4:$A$16,0),4)</f>
        <v>HOURS</v>
      </c>
      <c r="E32" s="145">
        <v>0</v>
      </c>
      <c r="F32" s="146">
        <f>INDEX(rate!$A$4:$D$16,MATCH(A32,rate!$A$4:$A$16,0),2)</f>
        <v>1919</v>
      </c>
      <c r="G32" s="147">
        <f>E32*F32</f>
        <v>0</v>
      </c>
      <c r="H32" s="254"/>
      <c r="I32" s="383"/>
    </row>
    <row r="33" spans="1:9" s="24" customFormat="1" ht="10.5">
      <c r="A33" s="142" t="s">
        <v>157</v>
      </c>
      <c r="B33" s="143"/>
      <c r="C33" s="144"/>
      <c r="D33" s="122" t="str">
        <f>INDEX(rate!$A$4:$D$16,MATCH(A33,rate!$A$4:$A$16,0),4)</f>
        <v>HOURS</v>
      </c>
      <c r="E33" s="145">
        <v>0</v>
      </c>
      <c r="F33" s="146">
        <f>INDEX(rate!$A$4:$D$16,MATCH(A33,rate!$A$4:$A$16,0),2)</f>
        <v>1863</v>
      </c>
      <c r="G33" s="147">
        <f>E33*F33</f>
        <v>0</v>
      </c>
      <c r="H33" s="254"/>
      <c r="I33" s="383"/>
    </row>
    <row r="34" spans="1:9" s="24" customFormat="1" ht="10.5">
      <c r="A34" s="142" t="s">
        <v>152</v>
      </c>
      <c r="B34" s="143"/>
      <c r="C34" s="144"/>
      <c r="D34" s="122" t="str">
        <f>INDEX(rate!$A$4:$D$16,MATCH(A34,rate!$A$4:$A$16,0),4)</f>
        <v>HOURS</v>
      </c>
      <c r="E34" s="145">
        <v>0</v>
      </c>
      <c r="F34" s="146">
        <f>INDEX(rate!$A$4:$D$16,MATCH(A34,rate!$A$4:$A$16,0),2)</f>
        <v>1999</v>
      </c>
      <c r="G34" s="147">
        <f>E34*F34</f>
        <v>0</v>
      </c>
      <c r="H34" s="254"/>
      <c r="I34" s="383"/>
    </row>
    <row r="35" spans="1:9" s="24" customFormat="1" ht="11.25" thickBot="1">
      <c r="A35" s="150" t="s">
        <v>230</v>
      </c>
      <c r="B35" s="151"/>
      <c r="C35" s="152"/>
      <c r="D35" s="125" t="str">
        <f>INDEX(rate!$A$4:$D$16,MATCH(A35,rate!$A$4:$A$16,0),4)</f>
        <v>HOURS</v>
      </c>
      <c r="E35" s="153">
        <v>0</v>
      </c>
      <c r="F35" s="154">
        <f>INDEX(rate!$A$4:$D$16,MATCH(A35,rate!$A$4:$A$16,0),2)</f>
        <v>7159</v>
      </c>
      <c r="G35" s="155">
        <f>E35*F35</f>
        <v>0</v>
      </c>
      <c r="H35" s="255"/>
      <c r="I35" s="383"/>
    </row>
    <row r="36" spans="1:9" s="24" customFormat="1" ht="11.25" thickBot="1">
      <c r="A36" s="386"/>
      <c r="B36" s="209"/>
      <c r="C36" s="157"/>
      <c r="D36" s="209"/>
      <c r="E36" s="209"/>
      <c r="F36" s="209"/>
      <c r="G36" s="185"/>
      <c r="H36" s="158"/>
      <c r="I36" s="383"/>
    </row>
    <row r="37" spans="1:9" s="24" customFormat="1" ht="11.25" thickBot="1">
      <c r="A37" s="386"/>
      <c r="B37" s="209"/>
      <c r="C37" s="130" t="s">
        <v>190</v>
      </c>
      <c r="D37" s="131"/>
      <c r="E37" s="131"/>
      <c r="F37" s="131"/>
      <c r="G37" s="159">
        <f>SUM(G31:G35)</f>
        <v>0</v>
      </c>
      <c r="H37" s="209"/>
      <c r="I37" s="383"/>
    </row>
    <row r="38" spans="1:9" s="24" customFormat="1" ht="11.25" thickBot="1">
      <c r="A38" s="386"/>
      <c r="B38" s="209"/>
      <c r="C38" s="160"/>
      <c r="D38" s="160"/>
      <c r="E38" s="160"/>
      <c r="F38" s="160"/>
      <c r="G38" s="161"/>
      <c r="H38" s="209"/>
      <c r="I38" s="383"/>
    </row>
    <row r="39" spans="1:9" s="24" customFormat="1" ht="10.5">
      <c r="A39" s="135"/>
      <c r="B39" s="136"/>
      <c r="C39" s="270"/>
      <c r="D39" s="137" t="s">
        <v>8</v>
      </c>
      <c r="E39" s="137" t="s">
        <v>16</v>
      </c>
      <c r="F39" s="137" t="s">
        <v>5</v>
      </c>
      <c r="G39" s="138"/>
      <c r="H39" s="139" t="s">
        <v>207</v>
      </c>
      <c r="I39" s="383"/>
    </row>
    <row r="40" spans="1:9" s="24" customFormat="1" ht="11.25" thickBot="1">
      <c r="A40" s="271" t="s">
        <v>189</v>
      </c>
      <c r="B40" s="272" t="s">
        <v>210</v>
      </c>
      <c r="C40" s="162"/>
      <c r="D40" s="269" t="s">
        <v>18</v>
      </c>
      <c r="E40" s="269" t="s">
        <v>7</v>
      </c>
      <c r="F40" s="269" t="s">
        <v>8</v>
      </c>
      <c r="G40" s="140" t="s">
        <v>2</v>
      </c>
      <c r="H40" s="141" t="s">
        <v>209</v>
      </c>
      <c r="I40" s="383"/>
    </row>
    <row r="41" spans="1:9" s="24" customFormat="1" ht="10.5">
      <c r="A41" s="163" t="s">
        <v>287</v>
      </c>
      <c r="B41" s="164"/>
      <c r="C41" s="165"/>
      <c r="D41" s="114" t="str">
        <f>INDEX(rate!$A$17:$D$38,MATCH(A41,rate!$A$17:$A$38,0),4)</f>
        <v>HOURS</v>
      </c>
      <c r="E41" s="166">
        <v>0</v>
      </c>
      <c r="F41" s="167">
        <f>INDEX(rate!$A$17:$D$38,MATCH(A41,rate!$A$17:$A$38,0),2)</f>
        <v>26807</v>
      </c>
      <c r="G41" s="168">
        <f>E41*F41</f>
        <v>0</v>
      </c>
      <c r="H41" s="148"/>
      <c r="I41" s="383"/>
    </row>
    <row r="42" spans="1:9" s="24" customFormat="1" ht="10.5">
      <c r="A42" s="142" t="s">
        <v>171</v>
      </c>
      <c r="B42" s="143"/>
      <c r="C42" s="169"/>
      <c r="D42" s="122" t="str">
        <f>INDEX(rate!$A$17:$D$38,MATCH(A42,rate!$A$17:$A$38,0),4)</f>
        <v>HOURS</v>
      </c>
      <c r="E42" s="145">
        <v>0</v>
      </c>
      <c r="F42" s="146">
        <f>INDEX(rate!$A$17:$D$38,MATCH(A42,rate!$A$17:$A$38,0),2)</f>
        <v>8003</v>
      </c>
      <c r="G42" s="170">
        <f>E42*F42</f>
        <v>0</v>
      </c>
      <c r="H42" s="149"/>
      <c r="I42" s="383"/>
    </row>
    <row r="43" spans="1:9" s="24" customFormat="1" ht="10.5">
      <c r="A43" s="142" t="s">
        <v>287</v>
      </c>
      <c r="B43" s="143"/>
      <c r="C43" s="169"/>
      <c r="D43" s="122" t="str">
        <f>INDEX(rate!$A$17:$D$38,MATCH(A43,rate!$A$17:$A$38,0),4)</f>
        <v>HOURS</v>
      </c>
      <c r="E43" s="145">
        <v>0</v>
      </c>
      <c r="F43" s="146">
        <f>INDEX(rate!$A$17:$D$38,MATCH(A43,rate!$A$17:$A$38,0),2)</f>
        <v>26807</v>
      </c>
      <c r="G43" s="170">
        <f>E43*F43</f>
        <v>0</v>
      </c>
      <c r="H43" s="149"/>
      <c r="I43" s="383"/>
    </row>
    <row r="44" spans="1:9" s="24" customFormat="1" ht="10.5">
      <c r="A44" s="142" t="s">
        <v>162</v>
      </c>
      <c r="B44" s="143"/>
      <c r="C44" s="169"/>
      <c r="D44" s="122" t="str">
        <f>INDEX(rate!$A$17:$D$38,MATCH(A44,rate!$A$17:$A$38,0),4)</f>
        <v>HOURS</v>
      </c>
      <c r="E44" s="145">
        <v>0</v>
      </c>
      <c r="F44" s="146">
        <f>INDEX(rate!$A$17:$D$38,MATCH(A44,rate!$A$17:$A$38,0),2)</f>
        <v>11161</v>
      </c>
      <c r="G44" s="170">
        <f>E44*F44</f>
        <v>0</v>
      </c>
      <c r="H44" s="149"/>
      <c r="I44" s="383"/>
    </row>
    <row r="45" spans="1:9" s="24" customFormat="1" ht="11.25" thickBot="1">
      <c r="A45" s="150" t="s">
        <v>160</v>
      </c>
      <c r="B45" s="151"/>
      <c r="C45" s="171"/>
      <c r="D45" s="125" t="str">
        <f>INDEX(rate!$A$17:$D$38,MATCH(A45,rate!$A$17:$A$38,0),4)</f>
        <v>HOURS</v>
      </c>
      <c r="E45" s="153">
        <v>0</v>
      </c>
      <c r="F45" s="154">
        <f>INDEX(rate!$A$17:$D$38,MATCH(A45,rate!$A$17:$A$38,0),2)</f>
        <v>11988</v>
      </c>
      <c r="G45" s="172">
        <f>E45*F45</f>
        <v>0</v>
      </c>
      <c r="H45" s="156"/>
      <c r="I45" s="383"/>
    </row>
    <row r="46" spans="1:9" s="24" customFormat="1" ht="11.25" thickBot="1">
      <c r="A46" s="386"/>
      <c r="B46" s="209"/>
      <c r="C46" s="157"/>
      <c r="D46" s="209"/>
      <c r="E46" s="209"/>
      <c r="F46" s="209"/>
      <c r="G46" s="185"/>
      <c r="H46" s="209"/>
      <c r="I46" s="383"/>
    </row>
    <row r="47" spans="1:9" s="24" customFormat="1" ht="11.25" thickBot="1">
      <c r="A47" s="386"/>
      <c r="B47" s="209"/>
      <c r="C47" s="130" t="s">
        <v>191</v>
      </c>
      <c r="D47" s="131"/>
      <c r="E47" s="131"/>
      <c r="F47" s="131"/>
      <c r="G47" s="159">
        <f>SUM(G41:G45)</f>
        <v>0</v>
      </c>
      <c r="H47" s="209"/>
      <c r="I47" s="383"/>
    </row>
    <row r="48" spans="1:9" s="24" customFormat="1" ht="11.25" thickBot="1">
      <c r="A48" s="386"/>
      <c r="B48" s="209"/>
      <c r="C48" s="209"/>
      <c r="D48" s="209"/>
      <c r="E48" s="209"/>
      <c r="F48" s="209"/>
      <c r="G48" s="209"/>
      <c r="H48" s="209"/>
      <c r="I48" s="383"/>
    </row>
    <row r="49" spans="1:9" s="24" customFormat="1" ht="10.5">
      <c r="A49" s="135"/>
      <c r="B49" s="136"/>
      <c r="C49" s="137" t="s">
        <v>8</v>
      </c>
      <c r="D49" s="137" t="s">
        <v>16</v>
      </c>
      <c r="E49" s="137" t="s">
        <v>5</v>
      </c>
      <c r="F49" s="138"/>
      <c r="G49" s="139" t="s">
        <v>207</v>
      </c>
      <c r="H49" s="173"/>
      <c r="I49" s="383"/>
    </row>
    <row r="50" spans="1:9" s="24" customFormat="1" ht="11.25" thickBot="1">
      <c r="A50" s="271" t="s">
        <v>55</v>
      </c>
      <c r="B50" s="272" t="s">
        <v>211</v>
      </c>
      <c r="C50" s="269" t="s">
        <v>18</v>
      </c>
      <c r="D50" s="269" t="s">
        <v>7</v>
      </c>
      <c r="E50" s="269" t="s">
        <v>8</v>
      </c>
      <c r="F50" s="140" t="s">
        <v>2</v>
      </c>
      <c r="G50" s="141" t="s">
        <v>209</v>
      </c>
      <c r="H50" s="174"/>
      <c r="I50" s="383"/>
    </row>
    <row r="51" spans="1:9" s="24" customFormat="1" ht="11.25" thickBot="1">
      <c r="A51" s="163" t="s">
        <v>284</v>
      </c>
      <c r="B51" s="175"/>
      <c r="C51" s="114" t="str">
        <f>INDEX(rate!$A$41:$D$46,MATCH(A51,rate!$A$41:$A$46,0),4)</f>
        <v>HOURS</v>
      </c>
      <c r="D51" s="166">
        <v>0</v>
      </c>
      <c r="E51" s="114">
        <f>INDEX(rate!$A$41:$D$46,MATCH(A51,rate!$A$41:$A$46,0),2)</f>
        <v>11360</v>
      </c>
      <c r="F51" s="168">
        <f>D51*E51</f>
        <v>0</v>
      </c>
      <c r="G51" s="148"/>
      <c r="H51" s="158"/>
      <c r="I51" s="383"/>
    </row>
    <row r="52" spans="1:9" s="24" customFormat="1" ht="11.25" thickBot="1">
      <c r="A52" s="163" t="s">
        <v>283</v>
      </c>
      <c r="B52" s="175"/>
      <c r="C52" s="114" t="str">
        <f>INDEX(rate!$A$41:$D$46,MATCH(A52,rate!$A$41:$A$46,0),4)</f>
        <v>HOURS</v>
      </c>
      <c r="D52" s="166">
        <v>0</v>
      </c>
      <c r="E52" s="114">
        <f>INDEX(rate!$A$41:$D$46,MATCH(A52,rate!$A$41:$A$46,0),2)</f>
        <v>16289</v>
      </c>
      <c r="F52" s="168">
        <f>D52*E52</f>
        <v>0</v>
      </c>
      <c r="G52" s="148"/>
      <c r="H52" s="158"/>
      <c r="I52" s="383"/>
    </row>
    <row r="53" spans="1:9" s="24" customFormat="1" ht="11.25" thickBot="1">
      <c r="A53" s="163" t="s">
        <v>284</v>
      </c>
      <c r="B53" s="175"/>
      <c r="C53" s="114" t="str">
        <f>INDEX(rate!$A$41:$D$46,MATCH(A53,rate!$A$41:$A$46,0),4)</f>
        <v>HOURS</v>
      </c>
      <c r="D53" s="166">
        <v>0</v>
      </c>
      <c r="E53" s="114">
        <f>INDEX(rate!$A$41:$D$46,MATCH(A53,rate!$A$41:$A$46,0),2)</f>
        <v>11360</v>
      </c>
      <c r="F53" s="168">
        <f>D53*E53</f>
        <v>0</v>
      </c>
      <c r="G53" s="148"/>
      <c r="H53" s="158"/>
      <c r="I53" s="383"/>
    </row>
    <row r="54" spans="1:9" s="24" customFormat="1" ht="11.25" thickBot="1">
      <c r="A54" s="163" t="s">
        <v>135</v>
      </c>
      <c r="B54" s="175"/>
      <c r="C54" s="114" t="str">
        <f>INDEX(rate!$A$41:$D$46,MATCH(A54,rate!$A$41:$A$46,0),4)</f>
        <v>HOURS</v>
      </c>
      <c r="D54" s="166">
        <v>0</v>
      </c>
      <c r="E54" s="114">
        <f>INDEX(rate!$A$41:$D$46,MATCH(A54,rate!$A$41:$A$46,0),2)</f>
        <v>20503</v>
      </c>
      <c r="F54" s="168">
        <f>D54*E54</f>
        <v>0</v>
      </c>
      <c r="G54" s="148"/>
      <c r="H54" s="158"/>
      <c r="I54" s="383"/>
    </row>
    <row r="55" spans="1:9" s="24" customFormat="1" ht="11.25" thickBot="1">
      <c r="A55" s="260" t="s">
        <v>286</v>
      </c>
      <c r="B55" s="261"/>
      <c r="C55" s="262" t="str">
        <f>INDEX(rate!$A$41:$D$46,MATCH(A55,rate!$A$41:$A$46,0),4)</f>
        <v>HOURS</v>
      </c>
      <c r="D55" s="263">
        <v>0</v>
      </c>
      <c r="E55" s="262">
        <f>INDEX(rate!$A$41:$D$46,MATCH(A55,rate!$A$41:$A$46,0),2)</f>
        <v>10644</v>
      </c>
      <c r="F55" s="264">
        <f>D55*E55</f>
        <v>0</v>
      </c>
      <c r="G55" s="265"/>
      <c r="H55" s="158"/>
      <c r="I55" s="383"/>
    </row>
    <row r="56" spans="1:9" s="24" customFormat="1" ht="11.25" thickBot="1">
      <c r="A56" s="386"/>
      <c r="B56" s="209"/>
      <c r="C56" s="157"/>
      <c r="D56" s="209"/>
      <c r="E56" s="209"/>
      <c r="F56" s="209"/>
      <c r="G56" s="185"/>
      <c r="H56" s="209"/>
      <c r="I56" s="383"/>
    </row>
    <row r="57" spans="1:9" s="24" customFormat="1" ht="11.25" thickBot="1">
      <c r="A57" s="386"/>
      <c r="B57" s="209"/>
      <c r="C57" s="130" t="s">
        <v>54</v>
      </c>
      <c r="D57" s="131"/>
      <c r="E57" s="131"/>
      <c r="F57" s="159">
        <f>SUM(F51:F55)</f>
        <v>0</v>
      </c>
      <c r="G57" s="176"/>
      <c r="H57" s="209"/>
      <c r="I57" s="383"/>
    </row>
    <row r="58" spans="1:9" s="24" customFormat="1" ht="11.25" thickBot="1">
      <c r="A58" s="386"/>
      <c r="B58" s="209"/>
      <c r="C58" s="209"/>
      <c r="D58" s="209"/>
      <c r="E58" s="209"/>
      <c r="F58" s="209"/>
      <c r="G58" s="209"/>
      <c r="H58" s="209"/>
      <c r="I58" s="383"/>
    </row>
    <row r="59" spans="1:9" s="24" customFormat="1" ht="10.5">
      <c r="A59" s="135"/>
      <c r="B59" s="136"/>
      <c r="C59" s="137" t="s">
        <v>8</v>
      </c>
      <c r="D59" s="137" t="s">
        <v>16</v>
      </c>
      <c r="E59" s="137" t="s">
        <v>5</v>
      </c>
      <c r="F59" s="138"/>
      <c r="G59" s="177"/>
      <c r="H59" s="173"/>
      <c r="I59" s="383"/>
    </row>
    <row r="60" spans="1:9" s="24" customFormat="1" ht="11.25" thickBot="1">
      <c r="A60" s="271" t="s">
        <v>56</v>
      </c>
      <c r="B60" s="272"/>
      <c r="C60" s="269" t="s">
        <v>18</v>
      </c>
      <c r="D60" s="269" t="s">
        <v>212</v>
      </c>
      <c r="E60" s="269" t="s">
        <v>8</v>
      </c>
      <c r="F60" s="140" t="s">
        <v>2</v>
      </c>
      <c r="G60" s="178"/>
      <c r="H60" s="174"/>
      <c r="I60" s="383"/>
    </row>
    <row r="61" spans="1:9" s="24" customFormat="1" ht="13.5" customHeight="1">
      <c r="A61" s="163" t="s">
        <v>296</v>
      </c>
      <c r="B61" s="179"/>
      <c r="C61" s="114" t="str">
        <f>INDEX(rate!$A$49:$D$88,MATCH(A61,rate!$A$49:$A$88,0),4)</f>
        <v>Hours</v>
      </c>
      <c r="D61" s="166">
        <v>0</v>
      </c>
      <c r="E61" s="114">
        <f>INDEX(rate!$A$49:$D$88,MATCH(A61,rate!$A$49:$A$88,0),2)</f>
        <v>150</v>
      </c>
      <c r="F61" s="168">
        <f>D61*E61</f>
        <v>0</v>
      </c>
      <c r="G61" s="180"/>
      <c r="H61" s="158"/>
      <c r="I61" s="383"/>
    </row>
    <row r="62" spans="1:9" s="24" customFormat="1" ht="10.5">
      <c r="A62" s="142" t="s">
        <v>285</v>
      </c>
      <c r="B62" s="181"/>
      <c r="C62" s="122" t="str">
        <f>INDEX(rate!$A$49:$D$88,MATCH(A62,rate!$A$49:$A$88,0),4)</f>
        <v>Daily</v>
      </c>
      <c r="D62" s="145">
        <v>0</v>
      </c>
      <c r="E62" s="122">
        <f>INDEX(rate!$A$49:$D$88,MATCH(A62,rate!$A$49:$A$88,0),2)</f>
        <v>170</v>
      </c>
      <c r="F62" s="170">
        <f>D62*E62</f>
        <v>0</v>
      </c>
      <c r="G62" s="180"/>
      <c r="H62" s="158"/>
      <c r="I62" s="383"/>
    </row>
    <row r="63" spans="1:9" s="24" customFormat="1" ht="10.5">
      <c r="A63" s="142" t="s">
        <v>274</v>
      </c>
      <c r="B63" s="181"/>
      <c r="C63" s="122" t="str">
        <f>INDEX(rate!$A$49:$D$88,MATCH(A63,rate!$A$49:$A$88,0),4)</f>
        <v>Hours</v>
      </c>
      <c r="D63" s="145">
        <v>0</v>
      </c>
      <c r="E63" s="122">
        <f>INDEX(rate!$A$49:$D$88,MATCH(A63,rate!$A$49:$A$88,0),2)</f>
        <v>8</v>
      </c>
      <c r="F63" s="170">
        <f>D63*E63</f>
        <v>0</v>
      </c>
      <c r="G63" s="180"/>
      <c r="H63" s="158"/>
      <c r="I63" s="383"/>
    </row>
    <row r="64" spans="1:9" s="24" customFormat="1" ht="10.5">
      <c r="A64" s="142" t="s">
        <v>138</v>
      </c>
      <c r="B64" s="181"/>
      <c r="C64" s="122" t="str">
        <f>INDEX(rate!$A$49:$D$88,MATCH(A64,rate!$A$49:$A$88,0),4)</f>
        <v>Hours</v>
      </c>
      <c r="D64" s="145">
        <v>0</v>
      </c>
      <c r="E64" s="122">
        <f>INDEX(rate!$A$49:$D$88,MATCH(A64,rate!$A$49:$A$88,0),2)</f>
        <v>52</v>
      </c>
      <c r="F64" s="170">
        <f>D64*E64</f>
        <v>0</v>
      </c>
      <c r="G64" s="180"/>
      <c r="H64" s="158"/>
      <c r="I64" s="383"/>
    </row>
    <row r="65" spans="1:9" s="24" customFormat="1" ht="11.25" thickBot="1">
      <c r="A65" s="150" t="s">
        <v>295</v>
      </c>
      <c r="B65" s="182"/>
      <c r="C65" s="125" t="str">
        <f>INDEX(rate!$A$49:$D$88,MATCH(A65,rate!$A$49:$A$88,0),4)</f>
        <v>Daily</v>
      </c>
      <c r="D65" s="153">
        <v>0</v>
      </c>
      <c r="E65" s="125">
        <f>INDEX(rate!$A$49:$D$88,MATCH(A65,rate!$A$49:$A$88,0),2)</f>
        <v>170</v>
      </c>
      <c r="F65" s="172">
        <f>D65*E65</f>
        <v>0</v>
      </c>
      <c r="G65" s="180"/>
      <c r="H65" s="158"/>
      <c r="I65" s="383"/>
    </row>
    <row r="66" spans="1:9" s="24" customFormat="1" ht="11.25" thickBot="1">
      <c r="A66" s="386"/>
      <c r="B66" s="209"/>
      <c r="C66" s="157"/>
      <c r="D66" s="209"/>
      <c r="E66" s="209"/>
      <c r="F66" s="209"/>
      <c r="G66" s="185"/>
      <c r="H66" s="209"/>
      <c r="I66" s="383"/>
    </row>
    <row r="67" spans="1:9" s="24" customFormat="1" ht="11.25" thickBot="1">
      <c r="A67" s="386"/>
      <c r="B67" s="209"/>
      <c r="C67" s="130" t="s">
        <v>20</v>
      </c>
      <c r="D67" s="131"/>
      <c r="E67" s="131"/>
      <c r="F67" s="159">
        <f>SUM(F61:F65)</f>
        <v>0</v>
      </c>
      <c r="G67" s="176"/>
      <c r="H67" s="209"/>
      <c r="I67" s="383"/>
    </row>
    <row r="68" spans="1:9" s="24" customFormat="1" ht="11.25" thickBot="1">
      <c r="A68" s="386"/>
      <c r="B68" s="209"/>
      <c r="C68" s="214"/>
      <c r="D68" s="214"/>
      <c r="E68" s="214"/>
      <c r="F68" s="176"/>
      <c r="G68" s="176"/>
      <c r="H68" s="209"/>
      <c r="I68" s="383"/>
    </row>
    <row r="69" spans="1:9" s="24" customFormat="1" ht="11.25" thickBot="1">
      <c r="A69" s="273" t="s">
        <v>242</v>
      </c>
      <c r="B69" s="196"/>
      <c r="C69" s="197" t="s">
        <v>243</v>
      </c>
      <c r="D69" s="198"/>
      <c r="E69" s="196"/>
      <c r="F69" s="224" t="s">
        <v>244</v>
      </c>
      <c r="G69" s="274" t="s">
        <v>245</v>
      </c>
      <c r="H69" s="209"/>
      <c r="I69" s="383"/>
    </row>
    <row r="70" spans="1:9" s="24" customFormat="1" ht="10.5">
      <c r="A70" s="200" t="s">
        <v>246</v>
      </c>
      <c r="B70" s="201"/>
      <c r="C70" s="202"/>
      <c r="D70" s="203"/>
      <c r="E70" s="201"/>
      <c r="F70" s="266"/>
      <c r="G70" s="204">
        <v>0</v>
      </c>
      <c r="H70" s="209"/>
      <c r="I70" s="383"/>
    </row>
    <row r="71" spans="1:9" s="24" customFormat="1" ht="10.5">
      <c r="A71" s="200" t="s">
        <v>246</v>
      </c>
      <c r="B71" s="201"/>
      <c r="C71" s="202"/>
      <c r="D71" s="203"/>
      <c r="E71" s="201"/>
      <c r="F71" s="257"/>
      <c r="G71" s="204">
        <v>0</v>
      </c>
      <c r="H71" s="209"/>
      <c r="I71" s="383"/>
    </row>
    <row r="72" spans="1:9" s="24" customFormat="1" ht="10.5">
      <c r="A72" s="200" t="s">
        <v>246</v>
      </c>
      <c r="B72" s="201"/>
      <c r="C72" s="202"/>
      <c r="D72" s="203"/>
      <c r="E72" s="201"/>
      <c r="F72" s="257"/>
      <c r="G72" s="204">
        <v>0</v>
      </c>
      <c r="H72" s="209"/>
      <c r="I72" s="383"/>
    </row>
    <row r="73" spans="1:9" s="24" customFormat="1" ht="11.25" thickBot="1">
      <c r="A73" s="386"/>
      <c r="B73" s="209"/>
      <c r="C73" s="116"/>
      <c r="D73" s="209"/>
      <c r="E73" s="209"/>
      <c r="F73" s="209"/>
      <c r="G73" s="161"/>
      <c r="H73" s="209"/>
      <c r="I73" s="383"/>
    </row>
    <row r="74" spans="1:9" s="24" customFormat="1" ht="11.25" thickBot="1">
      <c r="A74" s="386"/>
      <c r="B74" s="209"/>
      <c r="C74" s="130" t="s">
        <v>247</v>
      </c>
      <c r="D74" s="131"/>
      <c r="E74" s="131"/>
      <c r="F74" s="131"/>
      <c r="G74" s="159">
        <f>SUM(G70:G72)</f>
        <v>0</v>
      </c>
      <c r="H74" s="209"/>
      <c r="I74" s="383"/>
    </row>
    <row r="75" spans="1:9" s="24" customFormat="1" ht="11.25" thickBot="1">
      <c r="A75" s="386"/>
      <c r="B75" s="209"/>
      <c r="C75" s="209"/>
      <c r="D75" s="209"/>
      <c r="E75" s="209"/>
      <c r="F75" s="209"/>
      <c r="G75" s="209"/>
      <c r="H75" s="209"/>
      <c r="I75" s="383"/>
    </row>
    <row r="76" spans="1:9" s="24" customFormat="1" ht="10.5">
      <c r="A76" s="135"/>
      <c r="B76" s="136"/>
      <c r="C76" s="137" t="s">
        <v>8</v>
      </c>
      <c r="D76" s="137" t="s">
        <v>16</v>
      </c>
      <c r="E76" s="137" t="s">
        <v>5</v>
      </c>
      <c r="F76" s="137" t="s">
        <v>17</v>
      </c>
      <c r="G76" s="137" t="s">
        <v>16</v>
      </c>
      <c r="H76" s="183"/>
      <c r="I76" s="383"/>
    </row>
    <row r="77" spans="1:9" s="24" customFormat="1" ht="11.25" thickBot="1">
      <c r="A77" s="271" t="s">
        <v>57</v>
      </c>
      <c r="B77" s="272" t="s">
        <v>92</v>
      </c>
      <c r="C77" s="269" t="s">
        <v>18</v>
      </c>
      <c r="D77" s="269" t="s">
        <v>213</v>
      </c>
      <c r="E77" s="269" t="s">
        <v>8</v>
      </c>
      <c r="F77" s="269" t="s">
        <v>19</v>
      </c>
      <c r="G77" s="184" t="s">
        <v>187</v>
      </c>
      <c r="H77" s="140" t="s">
        <v>2</v>
      </c>
      <c r="I77" s="383"/>
    </row>
    <row r="78" spans="1:9" s="24" customFormat="1" ht="10.5">
      <c r="A78" s="142" t="s">
        <v>323</v>
      </c>
      <c r="B78" s="185"/>
      <c r="C78" s="186" t="str">
        <f>INDEX(rate!$A$91:$D$118,MATCH(A78,rate!$A$91:$A$118,0),4)</f>
        <v>DAYS</v>
      </c>
      <c r="D78" s="187">
        <v>0</v>
      </c>
      <c r="E78" s="288"/>
      <c r="F78" s="186">
        <f>INDEX(rate!$A$91:$D$118,MATCH(A78,rate!$A$91:$A$118,0),3)</f>
        <v>6.26</v>
      </c>
      <c r="G78" s="188"/>
      <c r="H78" s="170">
        <f>D78*F78</f>
        <v>0</v>
      </c>
      <c r="I78" s="383"/>
    </row>
    <row r="79" spans="1:9" s="24" customFormat="1" ht="10.5">
      <c r="A79" s="142" t="s">
        <v>322</v>
      </c>
      <c r="B79" s="189"/>
      <c r="C79" s="186" t="str">
        <f>INDEX(rate!$A$91:$D$118,MATCH(A79,rate!$A$91:$A$118,0),4)</f>
        <v>MILES</v>
      </c>
      <c r="D79" s="190"/>
      <c r="E79" s="287">
        <f>INDEX(rate!$A$91:$D$122,MATCH(A79,rate!$A$91:$A$122,0),2)</f>
        <v>0.26400000000000001</v>
      </c>
      <c r="F79" s="122"/>
      <c r="G79" s="145">
        <v>0</v>
      </c>
      <c r="H79" s="170">
        <f>E79*G79</f>
        <v>0</v>
      </c>
      <c r="I79" s="383"/>
    </row>
    <row r="80" spans="1:9" s="24" customFormat="1" ht="10.5">
      <c r="A80" s="142" t="s">
        <v>302</v>
      </c>
      <c r="B80" s="189"/>
      <c r="C80" s="186" t="str">
        <f>INDEX(rate!$A$91:$D$118,MATCH(A80,rate!$A$91:$A$118,0),4)</f>
        <v>DAYS</v>
      </c>
      <c r="D80" s="187">
        <v>0</v>
      </c>
      <c r="E80" s="288"/>
      <c r="F80" s="186">
        <f>INDEX(rate!$A$91:$D$118,MATCH(A80,rate!$A$91:$A$118,0),3)</f>
        <v>6.57</v>
      </c>
      <c r="G80" s="188"/>
      <c r="H80" s="170">
        <f>D80*F80</f>
        <v>0</v>
      </c>
      <c r="I80" s="383"/>
    </row>
    <row r="81" spans="1:9" s="24" customFormat="1" ht="10.5">
      <c r="A81" s="142" t="s">
        <v>301</v>
      </c>
      <c r="B81" s="189"/>
      <c r="C81" s="186" t="str">
        <f>INDEX(rate!$A$91:$D$118,MATCH(A81,rate!$A$91:$A$118,0),4)</f>
        <v>MILES</v>
      </c>
      <c r="D81" s="190"/>
      <c r="E81" s="287">
        <f>INDEX(rate!$A$91:$D$122,MATCH(A81,rate!$A$91:$A$122,0),2)</f>
        <v>0.13200000000000001</v>
      </c>
      <c r="F81" s="122"/>
      <c r="G81" s="145">
        <v>0</v>
      </c>
      <c r="H81" s="170">
        <f>E81*G81</f>
        <v>0</v>
      </c>
      <c r="I81" s="383"/>
    </row>
    <row r="82" spans="1:9" s="24" customFormat="1" ht="10.5">
      <c r="A82" s="142" t="s">
        <v>327</v>
      </c>
      <c r="B82" s="189"/>
      <c r="C82" s="186" t="str">
        <f>INDEX(rate!$A$91:$D$118,MATCH(A82,rate!$A$91:$A$118,0),4)</f>
        <v>DAYS</v>
      </c>
      <c r="D82" s="187">
        <v>0</v>
      </c>
      <c r="E82" s="288"/>
      <c r="F82" s="186">
        <f>INDEX(rate!$A$91:$D$118,MATCH(A82,rate!$A$91:$A$118,0),3)</f>
        <v>9.77</v>
      </c>
      <c r="G82" s="188"/>
      <c r="H82" s="170">
        <f>D82*F82</f>
        <v>0</v>
      </c>
      <c r="I82" s="383"/>
    </row>
    <row r="83" spans="1:9" s="24" customFormat="1" ht="11.25" thickBot="1">
      <c r="A83" s="150" t="s">
        <v>326</v>
      </c>
      <c r="B83" s="191"/>
      <c r="C83" s="192" t="str">
        <f>INDEX(rate!$A$91:$D$118,MATCH(A83,rate!$A$91:$A$118,0),4)</f>
        <v>MILES</v>
      </c>
      <c r="D83" s="193"/>
      <c r="E83" s="289">
        <f>INDEX(rate!$A$91:$D$122,MATCH(A83,rate!$A$91:$A$122,0),2)</f>
        <v>0.21099999999999999</v>
      </c>
      <c r="F83" s="125"/>
      <c r="G83" s="153">
        <v>0</v>
      </c>
      <c r="H83" s="172">
        <f>E83*G83</f>
        <v>0</v>
      </c>
      <c r="I83" s="383"/>
    </row>
    <row r="84" spans="1:9" s="24" customFormat="1" ht="11.25" thickBot="1">
      <c r="A84" s="386"/>
      <c r="B84" s="209"/>
      <c r="C84" s="194"/>
      <c r="D84" s="209"/>
      <c r="E84" s="209"/>
      <c r="F84" s="209"/>
      <c r="G84" s="185"/>
      <c r="H84" s="209"/>
      <c r="I84" s="383"/>
    </row>
    <row r="85" spans="1:9" s="24" customFormat="1" ht="11.25" thickBot="1">
      <c r="A85" s="386"/>
      <c r="B85" s="209"/>
      <c r="C85" s="130" t="s">
        <v>58</v>
      </c>
      <c r="D85" s="131"/>
      <c r="E85" s="131"/>
      <c r="F85" s="131"/>
      <c r="G85" s="195"/>
      <c r="H85" s="159">
        <f>SUM(H78:H83)</f>
        <v>0</v>
      </c>
      <c r="I85" s="383"/>
    </row>
    <row r="86" spans="1:9" s="24" customFormat="1" ht="11.25" thickBot="1">
      <c r="A86" s="386"/>
      <c r="B86" s="209"/>
      <c r="C86" s="209"/>
      <c r="D86" s="209"/>
      <c r="E86" s="209"/>
      <c r="F86" s="209"/>
      <c r="G86" s="209"/>
      <c r="H86" s="209"/>
      <c r="I86" s="383"/>
    </row>
    <row r="87" spans="1:9" s="24" customFormat="1" ht="11.25" thickBot="1">
      <c r="A87" s="273" t="s">
        <v>214</v>
      </c>
      <c r="B87" s="196"/>
      <c r="C87" s="196"/>
      <c r="D87" s="197" t="s">
        <v>21</v>
      </c>
      <c r="E87" s="198"/>
      <c r="F87" s="196"/>
      <c r="G87" s="199" t="s">
        <v>22</v>
      </c>
      <c r="H87" s="209"/>
      <c r="I87" s="383"/>
    </row>
    <row r="88" spans="1:9" s="24" customFormat="1" ht="10.5">
      <c r="A88" s="200"/>
      <c r="B88" s="201"/>
      <c r="C88" s="201"/>
      <c r="D88" s="202"/>
      <c r="E88" s="203"/>
      <c r="F88" s="201"/>
      <c r="G88" s="204">
        <v>0</v>
      </c>
      <c r="H88" s="209"/>
      <c r="I88" s="383"/>
    </row>
    <row r="89" spans="1:9" s="24" customFormat="1" ht="10.5">
      <c r="A89" s="200"/>
      <c r="B89" s="201"/>
      <c r="C89" s="201"/>
      <c r="D89" s="202"/>
      <c r="E89" s="203"/>
      <c r="F89" s="201"/>
      <c r="G89" s="204"/>
      <c r="H89" s="209"/>
      <c r="I89" s="383"/>
    </row>
    <row r="90" spans="1:9" s="24" customFormat="1" ht="10.5">
      <c r="A90" s="200"/>
      <c r="B90" s="201"/>
      <c r="C90" s="201"/>
      <c r="D90" s="202"/>
      <c r="E90" s="203"/>
      <c r="F90" s="201"/>
      <c r="G90" s="204"/>
      <c r="H90" s="209"/>
      <c r="I90" s="383"/>
    </row>
    <row r="91" spans="1:9" s="24" customFormat="1" ht="10.5">
      <c r="A91" s="200"/>
      <c r="B91" s="201"/>
      <c r="C91" s="201"/>
      <c r="D91" s="202"/>
      <c r="E91" s="203"/>
      <c r="F91" s="201"/>
      <c r="G91" s="204"/>
      <c r="H91" s="209"/>
      <c r="I91" s="383"/>
    </row>
    <row r="92" spans="1:9" s="24" customFormat="1" ht="10.5">
      <c r="A92" s="200"/>
      <c r="B92" s="201"/>
      <c r="C92" s="201"/>
      <c r="D92" s="202"/>
      <c r="E92" s="203"/>
      <c r="F92" s="201"/>
      <c r="G92" s="204"/>
      <c r="H92" s="209"/>
      <c r="I92" s="383"/>
    </row>
    <row r="93" spans="1:9" s="24" customFormat="1" ht="10.5">
      <c r="A93" s="200"/>
      <c r="B93" s="201"/>
      <c r="C93" s="201"/>
      <c r="D93" s="202"/>
      <c r="E93" s="203"/>
      <c r="F93" s="201"/>
      <c r="G93" s="204"/>
      <c r="H93" s="209"/>
      <c r="I93" s="383"/>
    </row>
    <row r="94" spans="1:9" s="24" customFormat="1" ht="11.25" thickBot="1">
      <c r="A94" s="386"/>
      <c r="B94" s="209"/>
      <c r="C94" s="209"/>
      <c r="D94" s="209"/>
      <c r="E94" s="209"/>
      <c r="F94" s="209"/>
      <c r="G94" s="161"/>
      <c r="H94" s="209"/>
      <c r="I94" s="383"/>
    </row>
    <row r="95" spans="1:9" s="24" customFormat="1" ht="11.25" thickBot="1">
      <c r="A95" s="386"/>
      <c r="B95" s="209"/>
      <c r="C95" s="130" t="s">
        <v>116</v>
      </c>
      <c r="D95" s="131"/>
      <c r="E95" s="131"/>
      <c r="F95" s="131"/>
      <c r="G95" s="210">
        <f>SUM(G88:G93)</f>
        <v>0</v>
      </c>
      <c r="H95" s="209"/>
      <c r="I95" s="383"/>
    </row>
    <row r="96" spans="1:9" s="24" customFormat="1" ht="11.25" thickBot="1">
      <c r="A96" s="386"/>
      <c r="B96" s="209"/>
      <c r="C96" s="160"/>
      <c r="D96" s="160"/>
      <c r="E96" s="160"/>
      <c r="F96" s="160"/>
      <c r="G96" s="211"/>
      <c r="H96" s="209"/>
      <c r="I96" s="383"/>
    </row>
    <row r="97" spans="1:9" s="24" customFormat="1" ht="11.25" thickBot="1">
      <c r="A97" s="273" t="s">
        <v>115</v>
      </c>
      <c r="B97" s="196"/>
      <c r="C97" s="197" t="s">
        <v>23</v>
      </c>
      <c r="D97" s="198"/>
      <c r="E97" s="196"/>
      <c r="F97" s="196" t="s">
        <v>24</v>
      </c>
      <c r="G97" s="274" t="s">
        <v>25</v>
      </c>
      <c r="H97" s="209"/>
      <c r="I97" s="383"/>
    </row>
    <row r="98" spans="1:9" s="24" customFormat="1" ht="10.5">
      <c r="A98" s="200"/>
      <c r="B98" s="201"/>
      <c r="C98" s="202"/>
      <c r="D98" s="203"/>
      <c r="E98" s="201"/>
      <c r="F98" s="212"/>
      <c r="G98" s="204">
        <v>0</v>
      </c>
      <c r="H98" s="209"/>
      <c r="I98" s="383"/>
    </row>
    <row r="99" spans="1:9" s="24" customFormat="1" ht="10.5">
      <c r="A99" s="200"/>
      <c r="B99" s="201"/>
      <c r="C99" s="202"/>
      <c r="D99" s="203"/>
      <c r="E99" s="201"/>
      <c r="F99" s="212"/>
      <c r="G99" s="204"/>
      <c r="H99" s="209"/>
      <c r="I99" s="383"/>
    </row>
    <row r="100" spans="1:9" s="24" customFormat="1" ht="10.5">
      <c r="A100" s="200"/>
      <c r="B100" s="201"/>
      <c r="C100" s="202"/>
      <c r="D100" s="203"/>
      <c r="E100" s="201"/>
      <c r="F100" s="212"/>
      <c r="G100" s="204"/>
      <c r="H100" s="209"/>
      <c r="I100" s="383"/>
    </row>
    <row r="101" spans="1:9" s="24" customFormat="1" ht="10.5">
      <c r="A101" s="200"/>
      <c r="B101" s="201"/>
      <c r="C101" s="202"/>
      <c r="D101" s="203"/>
      <c r="E101" s="201"/>
      <c r="F101" s="212"/>
      <c r="G101" s="204"/>
      <c r="H101" s="209"/>
      <c r="I101" s="383"/>
    </row>
    <row r="102" spans="1:9" s="24" customFormat="1" ht="10.5">
      <c r="A102" s="200"/>
      <c r="B102" s="201"/>
      <c r="C102" s="202"/>
      <c r="D102" s="203"/>
      <c r="E102" s="201"/>
      <c r="F102" s="212"/>
      <c r="G102" s="204"/>
      <c r="H102" s="209"/>
      <c r="I102" s="383"/>
    </row>
    <row r="103" spans="1:9" s="24" customFormat="1" ht="10.5">
      <c r="A103" s="200"/>
      <c r="B103" s="201"/>
      <c r="C103" s="202"/>
      <c r="D103" s="203"/>
      <c r="E103" s="201"/>
      <c r="F103" s="212"/>
      <c r="G103" s="204"/>
      <c r="H103" s="209"/>
      <c r="I103" s="383"/>
    </row>
    <row r="104" spans="1:9" s="24" customFormat="1" ht="10.5">
      <c r="A104" s="200"/>
      <c r="B104" s="201"/>
      <c r="C104" s="202"/>
      <c r="D104" s="203"/>
      <c r="E104" s="201"/>
      <c r="F104" s="212"/>
      <c r="G104" s="204"/>
      <c r="H104" s="209"/>
      <c r="I104" s="383"/>
    </row>
    <row r="105" spans="1:9" s="24" customFormat="1" ht="10.5">
      <c r="A105" s="200"/>
      <c r="B105" s="201"/>
      <c r="C105" s="202"/>
      <c r="D105" s="203"/>
      <c r="E105" s="201"/>
      <c r="F105" s="212"/>
      <c r="G105" s="204"/>
      <c r="H105" s="209"/>
      <c r="I105" s="383"/>
    </row>
    <row r="106" spans="1:9" s="24" customFormat="1" ht="10.5">
      <c r="A106" s="117"/>
      <c r="B106" s="201"/>
      <c r="C106" s="202"/>
      <c r="D106" s="203"/>
      <c r="E106" s="201"/>
      <c r="F106" s="212"/>
      <c r="G106" s="204"/>
      <c r="H106" s="209"/>
      <c r="I106" s="383"/>
    </row>
    <row r="107" spans="1:9" s="24" customFormat="1" ht="10.5">
      <c r="A107" s="200"/>
      <c r="B107" s="201"/>
      <c r="C107" s="202"/>
      <c r="D107" s="203"/>
      <c r="E107" s="201"/>
      <c r="F107" s="212"/>
      <c r="G107" s="204"/>
      <c r="H107" s="209"/>
      <c r="I107" s="383"/>
    </row>
    <row r="108" spans="1:9" s="24" customFormat="1" ht="10.5">
      <c r="A108" s="200"/>
      <c r="B108" s="201"/>
      <c r="C108" s="202"/>
      <c r="D108" s="203"/>
      <c r="E108" s="201"/>
      <c r="F108" s="212"/>
      <c r="G108" s="204"/>
      <c r="H108" s="209"/>
      <c r="I108" s="383"/>
    </row>
    <row r="109" spans="1:9" s="24" customFormat="1" ht="10.5">
      <c r="A109" s="200"/>
      <c r="B109" s="201"/>
      <c r="C109" s="202"/>
      <c r="D109" s="203"/>
      <c r="E109" s="201"/>
      <c r="F109" s="212"/>
      <c r="G109" s="204"/>
      <c r="H109" s="209"/>
      <c r="I109" s="383"/>
    </row>
    <row r="110" spans="1:9" s="24" customFormat="1" ht="11.25" thickBot="1">
      <c r="A110" s="150"/>
      <c r="B110" s="205"/>
      <c r="C110" s="206"/>
      <c r="D110" s="207"/>
      <c r="E110" s="205"/>
      <c r="F110" s="213"/>
      <c r="G110" s="208"/>
      <c r="H110" s="209"/>
      <c r="I110" s="383"/>
    </row>
    <row r="111" spans="1:9" s="24" customFormat="1" ht="11.25" thickBot="1">
      <c r="A111" s="386"/>
      <c r="B111" s="209"/>
      <c r="C111" s="116"/>
      <c r="D111" s="209"/>
      <c r="E111" s="209"/>
      <c r="F111" s="209"/>
      <c r="G111" s="161"/>
      <c r="H111" s="209"/>
      <c r="I111" s="383"/>
    </row>
    <row r="112" spans="1:9" s="24" customFormat="1" ht="11.25" thickBot="1">
      <c r="A112" s="386"/>
      <c r="B112" s="209"/>
      <c r="C112" s="130" t="s">
        <v>117</v>
      </c>
      <c r="D112" s="131"/>
      <c r="E112" s="131"/>
      <c r="F112" s="131"/>
      <c r="G112" s="159">
        <f>SUM(G98:G110)</f>
        <v>0</v>
      </c>
      <c r="H112" s="209"/>
      <c r="I112" s="383"/>
    </row>
    <row r="113" spans="1:9" s="24" customFormat="1" ht="11.25" thickBot="1">
      <c r="A113" s="386"/>
      <c r="B113" s="209"/>
      <c r="C113" s="214"/>
      <c r="D113" s="214"/>
      <c r="E113" s="214"/>
      <c r="F113" s="214"/>
      <c r="G113" s="176"/>
      <c r="H113" s="209"/>
      <c r="I113" s="383"/>
    </row>
    <row r="114" spans="1:9" s="24" customFormat="1" ht="11.25" thickBot="1">
      <c r="A114" s="273" t="s">
        <v>215</v>
      </c>
      <c r="B114" s="196"/>
      <c r="C114" s="197" t="s">
        <v>216</v>
      </c>
      <c r="D114" s="215"/>
      <c r="E114" s="196"/>
      <c r="F114" s="196" t="s">
        <v>24</v>
      </c>
      <c r="G114" s="216" t="s">
        <v>22</v>
      </c>
      <c r="H114" s="209"/>
      <c r="I114" s="383"/>
    </row>
    <row r="115" spans="1:9" s="24" customFormat="1" ht="10.5">
      <c r="A115" s="200"/>
      <c r="B115" s="201"/>
      <c r="C115" s="217"/>
      <c r="D115" s="203"/>
      <c r="E115" s="218"/>
      <c r="F115" s="219"/>
      <c r="G115" s="204">
        <v>0</v>
      </c>
      <c r="H115" s="209"/>
      <c r="I115" s="383"/>
    </row>
    <row r="116" spans="1:9" s="24" customFormat="1" ht="10.5">
      <c r="A116" s="200"/>
      <c r="B116" s="201"/>
      <c r="C116" s="217"/>
      <c r="D116" s="203"/>
      <c r="E116" s="218"/>
      <c r="F116" s="219"/>
      <c r="G116" s="204"/>
      <c r="H116" s="209"/>
      <c r="I116" s="383"/>
    </row>
    <row r="117" spans="1:9" s="24" customFormat="1" ht="10.5">
      <c r="A117" s="200"/>
      <c r="B117" s="201"/>
      <c r="C117" s="217"/>
      <c r="D117" s="203"/>
      <c r="E117" s="218"/>
      <c r="F117" s="219"/>
      <c r="G117" s="204"/>
      <c r="H117" s="209"/>
      <c r="I117" s="383"/>
    </row>
    <row r="118" spans="1:9" s="24" customFormat="1" ht="10.5">
      <c r="A118" s="200"/>
      <c r="B118" s="201"/>
      <c r="C118" s="217"/>
      <c r="D118" s="203"/>
      <c r="E118" s="218"/>
      <c r="F118" s="219"/>
      <c r="G118" s="204"/>
      <c r="H118" s="209"/>
      <c r="I118" s="383"/>
    </row>
    <row r="119" spans="1:9" s="24" customFormat="1" ht="11.25" thickBot="1">
      <c r="A119" s="150"/>
      <c r="B119" s="205"/>
      <c r="C119" s="220"/>
      <c r="D119" s="207"/>
      <c r="E119" s="221"/>
      <c r="F119" s="222"/>
      <c r="G119" s="208"/>
      <c r="H119" s="209"/>
      <c r="I119" s="383"/>
    </row>
    <row r="120" spans="1:9" s="24" customFormat="1" ht="11.25" thickBot="1">
      <c r="A120" s="386"/>
      <c r="B120" s="209"/>
      <c r="C120" s="209"/>
      <c r="D120" s="209"/>
      <c r="E120" s="209"/>
      <c r="F120" s="209"/>
      <c r="G120" s="161"/>
      <c r="H120" s="209"/>
      <c r="I120" s="383"/>
    </row>
    <row r="121" spans="1:9" s="24" customFormat="1" ht="11.25" thickBot="1">
      <c r="A121" s="386"/>
      <c r="B121" s="209"/>
      <c r="C121" s="130" t="s">
        <v>217</v>
      </c>
      <c r="D121" s="131"/>
      <c r="E121" s="131"/>
      <c r="F121" s="131"/>
      <c r="G121" s="210">
        <f>SUM(G115:G119)</f>
        <v>0</v>
      </c>
      <c r="H121" s="209"/>
      <c r="I121" s="383"/>
    </row>
    <row r="122" spans="1:9" s="24" customFormat="1" ht="11.25" thickBot="1">
      <c r="A122" s="386"/>
      <c r="B122" s="209"/>
      <c r="C122" s="160"/>
      <c r="D122" s="160"/>
      <c r="E122" s="160"/>
      <c r="F122" s="160"/>
      <c r="G122" s="161"/>
      <c r="H122" s="209"/>
      <c r="I122" s="383"/>
    </row>
    <row r="123" spans="1:9" s="24" customFormat="1" ht="21.75" customHeight="1" thickBot="1">
      <c r="A123" s="273" t="s">
        <v>218</v>
      </c>
      <c r="B123" s="196"/>
      <c r="C123" s="223"/>
      <c r="D123" s="196"/>
      <c r="E123" s="196"/>
      <c r="F123" s="224" t="s">
        <v>21</v>
      </c>
      <c r="G123" s="216" t="s">
        <v>22</v>
      </c>
      <c r="H123" s="209"/>
      <c r="I123" s="383"/>
    </row>
    <row r="124" spans="1:9" s="24" customFormat="1" ht="10.5">
      <c r="A124" s="200"/>
      <c r="B124" s="219"/>
      <c r="C124" s="201"/>
      <c r="D124" s="225"/>
      <c r="E124" s="218"/>
      <c r="F124" s="226"/>
      <c r="G124" s="204">
        <v>0</v>
      </c>
      <c r="H124" s="209"/>
      <c r="I124" s="383"/>
    </row>
    <row r="125" spans="1:9" s="24" customFormat="1" ht="10.5">
      <c r="A125" s="200"/>
      <c r="B125" s="219"/>
      <c r="C125" s="201"/>
      <c r="D125" s="225"/>
      <c r="E125" s="218"/>
      <c r="F125" s="226"/>
      <c r="G125" s="204"/>
      <c r="H125" s="209"/>
      <c r="I125" s="383"/>
    </row>
    <row r="126" spans="1:9" s="24" customFormat="1" ht="10.5">
      <c r="A126" s="200"/>
      <c r="B126" s="219"/>
      <c r="C126" s="201"/>
      <c r="D126" s="225"/>
      <c r="E126" s="218"/>
      <c r="F126" s="226"/>
      <c r="G126" s="204"/>
      <c r="H126" s="209"/>
      <c r="I126" s="383"/>
    </row>
    <row r="127" spans="1:9" s="24" customFormat="1" ht="10.5">
      <c r="A127" s="200"/>
      <c r="B127" s="219"/>
      <c r="C127" s="201"/>
      <c r="D127" s="225"/>
      <c r="E127" s="218"/>
      <c r="F127" s="226"/>
      <c r="G127" s="204"/>
      <c r="H127" s="209"/>
      <c r="I127" s="383"/>
    </row>
    <row r="128" spans="1:9" s="24" customFormat="1" ht="11.25" thickBot="1">
      <c r="A128" s="150"/>
      <c r="B128" s="222"/>
      <c r="C128" s="205"/>
      <c r="D128" s="227"/>
      <c r="E128" s="221"/>
      <c r="F128" s="228"/>
      <c r="G128" s="208"/>
      <c r="H128" s="209"/>
      <c r="I128" s="383"/>
    </row>
    <row r="129" spans="1:9" s="24" customFormat="1" ht="11.25" thickBot="1">
      <c r="A129" s="386"/>
      <c r="B129" s="209"/>
      <c r="C129" s="209"/>
      <c r="D129" s="209"/>
      <c r="E129" s="209"/>
      <c r="F129" s="209"/>
      <c r="G129" s="161"/>
      <c r="H129" s="209"/>
      <c r="I129" s="383"/>
    </row>
    <row r="130" spans="1:9" s="24" customFormat="1" ht="11.25" thickBot="1">
      <c r="A130" s="386"/>
      <c r="B130" s="209"/>
      <c r="C130" s="130" t="s">
        <v>219</v>
      </c>
      <c r="D130" s="131"/>
      <c r="E130" s="131"/>
      <c r="F130" s="131"/>
      <c r="G130" s="210">
        <f>SUM(G124:G128)</f>
        <v>0</v>
      </c>
      <c r="H130" s="209"/>
      <c r="I130" s="383"/>
    </row>
    <row r="131" spans="1:9" s="24" customFormat="1" ht="11.25" thickBot="1">
      <c r="A131" s="386"/>
      <c r="B131" s="209"/>
      <c r="C131" s="214"/>
      <c r="D131" s="214"/>
      <c r="E131" s="214"/>
      <c r="F131" s="214"/>
      <c r="G131" s="229"/>
      <c r="H131" s="209"/>
      <c r="I131" s="383"/>
    </row>
    <row r="132" spans="1:9" s="24" customFormat="1" ht="21.75" customHeight="1" thickBot="1">
      <c r="A132" s="273" t="s">
        <v>240</v>
      </c>
      <c r="B132" s="196"/>
      <c r="C132" s="223"/>
      <c r="D132" s="197" t="s">
        <v>21</v>
      </c>
      <c r="E132" s="198"/>
      <c r="F132" s="230"/>
      <c r="G132" s="216" t="s">
        <v>22</v>
      </c>
      <c r="H132" s="209"/>
      <c r="I132" s="383"/>
    </row>
    <row r="133" spans="1:9" s="24" customFormat="1" ht="10.5">
      <c r="A133" s="200"/>
      <c r="B133" s="219"/>
      <c r="C133" s="201"/>
      <c r="D133" s="217"/>
      <c r="E133" s="231"/>
      <c r="F133" s="232"/>
      <c r="G133" s="204">
        <v>0</v>
      </c>
      <c r="H133" s="209"/>
      <c r="I133" s="383"/>
    </row>
    <row r="134" spans="1:9" s="24" customFormat="1" ht="10.5">
      <c r="A134" s="200"/>
      <c r="B134" s="219"/>
      <c r="C134" s="201"/>
      <c r="D134" s="217"/>
      <c r="E134" s="231"/>
      <c r="F134" s="233"/>
      <c r="G134" s="204"/>
      <c r="H134" s="209"/>
      <c r="I134" s="383"/>
    </row>
    <row r="135" spans="1:9" s="24" customFormat="1" ht="10.5">
      <c r="A135" s="200"/>
      <c r="B135" s="219"/>
      <c r="C135" s="201"/>
      <c r="D135" s="217"/>
      <c r="E135" s="231"/>
      <c r="F135" s="233"/>
      <c r="G135" s="204"/>
      <c r="H135" s="209"/>
      <c r="I135" s="383"/>
    </row>
    <row r="136" spans="1:9" s="24" customFormat="1" ht="10.5">
      <c r="A136" s="200"/>
      <c r="B136" s="219"/>
      <c r="C136" s="201"/>
      <c r="D136" s="217"/>
      <c r="E136" s="231"/>
      <c r="F136" s="233"/>
      <c r="G136" s="204"/>
      <c r="H136" s="209"/>
      <c r="I136" s="383"/>
    </row>
    <row r="137" spans="1:9" s="24" customFormat="1" ht="11.25" thickBot="1">
      <c r="A137" s="150"/>
      <c r="B137" s="222"/>
      <c r="C137" s="205"/>
      <c r="D137" s="220"/>
      <c r="E137" s="234"/>
      <c r="F137" s="235"/>
      <c r="G137" s="208"/>
      <c r="H137" s="209"/>
      <c r="I137" s="383"/>
    </row>
    <row r="138" spans="1:9" s="24" customFormat="1" ht="11.25" thickBot="1">
      <c r="A138" s="386"/>
      <c r="B138" s="209"/>
      <c r="C138" s="209"/>
      <c r="D138" s="209"/>
      <c r="E138" s="209"/>
      <c r="F138" s="209"/>
      <c r="G138" s="161"/>
      <c r="H138" s="209"/>
      <c r="I138" s="383"/>
    </row>
    <row r="139" spans="1:9" s="24" customFormat="1" ht="11.25" thickBot="1">
      <c r="A139" s="386"/>
      <c r="B139" s="209"/>
      <c r="C139" s="130" t="s">
        <v>220</v>
      </c>
      <c r="D139" s="131"/>
      <c r="E139" s="131"/>
      <c r="F139" s="131"/>
      <c r="G139" s="210">
        <f>SUM(G133:G137)</f>
        <v>0</v>
      </c>
      <c r="H139" s="209"/>
      <c r="I139" s="383"/>
    </row>
    <row r="140" spans="1:9" s="24" customFormat="1" ht="11.25" thickBot="1">
      <c r="A140" s="386"/>
      <c r="B140" s="209"/>
      <c r="C140" s="160"/>
      <c r="D140" s="160"/>
      <c r="E140" s="160"/>
      <c r="F140" s="160"/>
      <c r="G140" s="211"/>
      <c r="H140" s="209"/>
      <c r="I140" s="383"/>
    </row>
    <row r="141" spans="1:9" s="24" customFormat="1" ht="11.25" thickBot="1">
      <c r="A141" s="273" t="s">
        <v>221</v>
      </c>
      <c r="B141" s="196"/>
      <c r="C141" s="223"/>
      <c r="D141" s="197" t="s">
        <v>21</v>
      </c>
      <c r="E141" s="223"/>
      <c r="F141" s="223"/>
      <c r="G141" s="236" t="s">
        <v>22</v>
      </c>
      <c r="H141" s="209"/>
      <c r="I141" s="383"/>
    </row>
    <row r="142" spans="1:9" s="24" customFormat="1" ht="10.5">
      <c r="A142" s="200"/>
      <c r="B142" s="201"/>
      <c r="C142" s="201"/>
      <c r="D142" s="202"/>
      <c r="E142" s="203"/>
      <c r="F142" s="201"/>
      <c r="G142" s="204">
        <v>0</v>
      </c>
      <c r="H142" s="209"/>
      <c r="I142" s="383"/>
    </row>
    <row r="143" spans="1:9" s="24" customFormat="1" ht="10.5">
      <c r="A143" s="200"/>
      <c r="B143" s="201"/>
      <c r="C143" s="201"/>
      <c r="D143" s="202"/>
      <c r="E143" s="203"/>
      <c r="F143" s="201"/>
      <c r="G143" s="204"/>
      <c r="H143" s="209"/>
      <c r="I143" s="383"/>
    </row>
    <row r="144" spans="1:9" s="24" customFormat="1" ht="11.25" thickBot="1">
      <c r="A144" s="150"/>
      <c r="B144" s="205"/>
      <c r="C144" s="205"/>
      <c r="D144" s="206"/>
      <c r="E144" s="207"/>
      <c r="F144" s="205"/>
      <c r="G144" s="208"/>
      <c r="H144" s="209"/>
      <c r="I144" s="383"/>
    </row>
    <row r="145" spans="1:9" s="24" customFormat="1" ht="11.25" thickBot="1">
      <c r="A145" s="386"/>
      <c r="B145" s="209"/>
      <c r="C145" s="237"/>
      <c r="D145" s="237"/>
      <c r="E145" s="237"/>
      <c r="F145" s="237"/>
      <c r="G145" s="238"/>
      <c r="H145" s="209"/>
      <c r="I145" s="383"/>
    </row>
    <row r="146" spans="1:9" s="24" customFormat="1" ht="11.25" thickBot="1">
      <c r="A146" s="386"/>
      <c r="B146" s="209"/>
      <c r="C146" s="130" t="s">
        <v>222</v>
      </c>
      <c r="D146" s="131"/>
      <c r="E146" s="131"/>
      <c r="F146" s="131"/>
      <c r="G146" s="210">
        <f>SUM(G142:G144)</f>
        <v>0</v>
      </c>
      <c r="H146" s="209"/>
      <c r="I146" s="383"/>
    </row>
    <row r="147" spans="1:9" ht="13.5" thickBot="1">
      <c r="A147" s="378"/>
      <c r="B147" s="387"/>
      <c r="C147" s="375"/>
      <c r="D147" s="375"/>
      <c r="E147" s="388"/>
      <c r="F147" s="375"/>
      <c r="G147" s="388"/>
      <c r="H147" s="375"/>
      <c r="I147" s="376"/>
    </row>
    <row r="148" spans="1:9" s="24" customFormat="1" ht="11.25" thickBot="1">
      <c r="A148" s="273" t="s">
        <v>223</v>
      </c>
      <c r="B148" s="196"/>
      <c r="C148" s="223"/>
      <c r="D148" s="197" t="s">
        <v>21</v>
      </c>
      <c r="E148" s="223"/>
      <c r="F148" s="223"/>
      <c r="G148" s="236" t="s">
        <v>22</v>
      </c>
      <c r="H148" s="209"/>
      <c r="I148" s="383"/>
    </row>
    <row r="149" spans="1:9" s="24" customFormat="1" ht="10.5">
      <c r="A149" s="200"/>
      <c r="B149" s="201"/>
      <c r="C149" s="201"/>
      <c r="D149" s="202"/>
      <c r="E149" s="203"/>
      <c r="F149" s="201"/>
      <c r="G149" s="204">
        <v>0</v>
      </c>
      <c r="H149" s="209"/>
      <c r="I149" s="383"/>
    </row>
    <row r="150" spans="1:9" s="24" customFormat="1" ht="10.5">
      <c r="A150" s="200"/>
      <c r="B150" s="201"/>
      <c r="C150" s="201"/>
      <c r="D150" s="202"/>
      <c r="E150" s="203"/>
      <c r="F150" s="201"/>
      <c r="G150" s="204"/>
      <c r="H150" s="209"/>
      <c r="I150" s="383"/>
    </row>
    <row r="151" spans="1:9" s="24" customFormat="1" ht="11.25" thickBot="1">
      <c r="A151" s="150"/>
      <c r="B151" s="205"/>
      <c r="C151" s="205"/>
      <c r="D151" s="206"/>
      <c r="E151" s="207"/>
      <c r="F151" s="205"/>
      <c r="G151" s="208"/>
      <c r="H151" s="209"/>
      <c r="I151" s="383"/>
    </row>
    <row r="152" spans="1:9" s="24" customFormat="1" ht="11.25" thickBot="1">
      <c r="A152" s="386"/>
      <c r="B152" s="209"/>
      <c r="C152" s="209"/>
      <c r="D152" s="209"/>
      <c r="E152" s="209"/>
      <c r="F152" s="209"/>
      <c r="G152" s="161"/>
      <c r="H152" s="209"/>
      <c r="I152" s="383"/>
    </row>
    <row r="153" spans="1:9" s="24" customFormat="1" ht="11.25" thickBot="1">
      <c r="A153" s="386"/>
      <c r="B153" s="209"/>
      <c r="C153" s="130" t="s">
        <v>224</v>
      </c>
      <c r="D153" s="131"/>
      <c r="E153" s="131"/>
      <c r="F153" s="131"/>
      <c r="G153" s="210">
        <f>SUM(G149:G151)</f>
        <v>0</v>
      </c>
      <c r="H153" s="209"/>
      <c r="I153" s="383"/>
    </row>
    <row r="154" spans="1:9" s="24" customFormat="1" ht="11.25" thickBot="1">
      <c r="A154" s="386"/>
      <c r="B154" s="209"/>
      <c r="C154" s="160"/>
      <c r="D154" s="160"/>
      <c r="E154" s="160"/>
      <c r="F154" s="160"/>
      <c r="G154" s="211"/>
      <c r="H154" s="209"/>
      <c r="I154" s="383"/>
    </row>
    <row r="155" spans="1:9" s="24" customFormat="1" ht="11.25" thickBot="1">
      <c r="A155" s="273" t="s">
        <v>26</v>
      </c>
      <c r="B155" s="196"/>
      <c r="C155" s="223"/>
      <c r="D155" s="239" t="s">
        <v>225</v>
      </c>
      <c r="E155" s="240"/>
      <c r="F155" s="241"/>
      <c r="G155" s="236" t="s">
        <v>22</v>
      </c>
      <c r="H155" s="209"/>
      <c r="I155" s="383"/>
    </row>
    <row r="156" spans="1:9" s="24" customFormat="1" ht="10.5">
      <c r="A156" s="142"/>
      <c r="B156" s="209"/>
      <c r="C156" s="209"/>
      <c r="D156" s="242"/>
      <c r="E156" s="243"/>
      <c r="F156" s="244"/>
      <c r="G156" s="245">
        <v>0</v>
      </c>
      <c r="H156" s="209"/>
      <c r="I156" s="383"/>
    </row>
    <row r="157" spans="1:9" s="24" customFormat="1" ht="10.5">
      <c r="A157" s="246"/>
      <c r="B157" s="143"/>
      <c r="C157" s="143"/>
      <c r="D157" s="247"/>
      <c r="E157" s="181"/>
      <c r="F157" s="248"/>
      <c r="G157" s="249"/>
      <c r="H157" s="209"/>
      <c r="I157" s="383"/>
    </row>
    <row r="158" spans="1:9" s="24" customFormat="1" ht="11.25" thickBot="1">
      <c r="A158" s="150"/>
      <c r="B158" s="205"/>
      <c r="C158" s="205"/>
      <c r="D158" s="206"/>
      <c r="E158" s="222"/>
      <c r="F158" s="207"/>
      <c r="G158" s="250"/>
      <c r="H158" s="209"/>
      <c r="I158" s="383"/>
    </row>
    <row r="159" spans="1:9" s="24" customFormat="1" ht="11.25" thickBot="1">
      <c r="A159" s="386"/>
      <c r="B159" s="209"/>
      <c r="C159" s="209"/>
      <c r="D159" s="209"/>
      <c r="E159" s="209"/>
      <c r="F159" s="209"/>
      <c r="G159" s="161"/>
      <c r="H159" s="209"/>
      <c r="I159" s="383"/>
    </row>
    <row r="160" spans="1:9" s="24" customFormat="1" ht="11.25" thickBot="1">
      <c r="A160" s="386"/>
      <c r="B160" s="209"/>
      <c r="C160" s="130" t="s">
        <v>226</v>
      </c>
      <c r="D160" s="131"/>
      <c r="E160" s="131"/>
      <c r="F160" s="131"/>
      <c r="G160" s="210">
        <f>SUM(G156:G158)</f>
        <v>0</v>
      </c>
      <c r="H160" s="209"/>
      <c r="I160" s="383"/>
    </row>
    <row r="161" spans="1:9" ht="13.5" thickBot="1">
      <c r="A161" s="389"/>
      <c r="B161" s="387"/>
      <c r="C161" s="388"/>
      <c r="D161" s="375"/>
      <c r="E161" s="375"/>
      <c r="F161" s="375"/>
      <c r="G161" s="375"/>
      <c r="H161" s="375"/>
      <c r="I161" s="376"/>
    </row>
    <row r="162" spans="1:9" ht="13.5" thickBot="1">
      <c r="A162" s="390"/>
      <c r="B162" s="89" t="s">
        <v>50</v>
      </c>
      <c r="C162" s="90"/>
      <c r="D162" s="91"/>
      <c r="E162" s="92"/>
      <c r="F162" s="93"/>
      <c r="G162" s="94">
        <f>I27+G37+G47+F57+G67+G74+H85+G95+G112+G121+G130+G139+G146+G153+G160</f>
        <v>0</v>
      </c>
      <c r="H162" s="391">
        <f ca="1">NOW()</f>
        <v>43175.458436574074</v>
      </c>
      <c r="I162" s="392"/>
    </row>
    <row r="163" spans="1:9">
      <c r="A163" s="7"/>
      <c r="B163" s="7"/>
      <c r="C163" s="8"/>
      <c r="D163" s="5"/>
      <c r="E163" s="8"/>
      <c r="F163" s="5"/>
      <c r="G163" s="8"/>
    </row>
    <row r="164" spans="1:9" ht="13.5" thickBot="1">
      <c r="A164" s="7"/>
      <c r="B164" s="7"/>
      <c r="C164" s="8"/>
      <c r="D164" s="5"/>
      <c r="E164" s="8"/>
      <c r="F164" s="5"/>
      <c r="G164" s="8"/>
    </row>
    <row r="165" spans="1:9" s="17" customFormat="1" ht="25.5" thickBot="1">
      <c r="A165" s="282" t="s">
        <v>298</v>
      </c>
      <c r="B165" s="277"/>
      <c r="C165" s="278"/>
      <c r="D165" s="279"/>
      <c r="E165" s="278"/>
      <c r="F165" s="279"/>
      <c r="G165" s="278"/>
      <c r="H165" s="280"/>
      <c r="I165" s="281"/>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7" t="s">
        <v>28</v>
      </c>
      <c r="C278" s="26"/>
      <c r="D278" s="27"/>
      <c r="E278" s="26"/>
      <c r="F278" s="24" t="s">
        <v>27</v>
      </c>
      <c r="G278" s="267" t="s">
        <v>28</v>
      </c>
    </row>
    <row r="279" spans="1:8">
      <c r="A279"/>
      <c r="B279" s="15"/>
      <c r="C279" s="9"/>
      <c r="D279" s="9"/>
      <c r="F279"/>
      <c r="G279" s="13"/>
      <c r="H279"/>
    </row>
    <row r="280" spans="1:8">
      <c r="A280" s="87" t="s">
        <v>123</v>
      </c>
      <c r="B280" s="25"/>
      <c r="C280" s="26"/>
      <c r="F280" s="86" t="s">
        <v>124</v>
      </c>
      <c r="G280" s="13"/>
      <c r="H280"/>
    </row>
    <row r="281" spans="1:8">
      <c r="A281" s="24" t="s">
        <v>151</v>
      </c>
      <c r="B281" s="28">
        <v>6161</v>
      </c>
      <c r="D281" s="27" t="s">
        <v>29</v>
      </c>
      <c r="F281" s="24" t="s">
        <v>204</v>
      </c>
      <c r="G281" s="28">
        <v>71</v>
      </c>
      <c r="H281"/>
    </row>
    <row r="282" spans="1:8">
      <c r="A282" s="24"/>
      <c r="B282" s="28"/>
      <c r="D282" s="27" t="s">
        <v>29</v>
      </c>
      <c r="F282" s="24" t="s">
        <v>199</v>
      </c>
      <c r="G282" s="28">
        <v>93</v>
      </c>
      <c r="H282"/>
    </row>
    <row r="283" spans="1:8">
      <c r="A283" s="24" t="s">
        <v>149</v>
      </c>
      <c r="B283" s="28">
        <v>2944</v>
      </c>
      <c r="D283" s="27" t="s">
        <v>29</v>
      </c>
      <c r="F283" s="24" t="s">
        <v>200</v>
      </c>
      <c r="G283" s="28">
        <v>110</v>
      </c>
      <c r="H283"/>
    </row>
    <row r="284" spans="1:8">
      <c r="A284" s="24" t="s">
        <v>150</v>
      </c>
      <c r="B284" s="28">
        <v>3745</v>
      </c>
      <c r="D284" s="27" t="s">
        <v>29</v>
      </c>
      <c r="F284" s="24" t="s">
        <v>201</v>
      </c>
      <c r="G284" s="28">
        <v>128</v>
      </c>
      <c r="H284"/>
    </row>
    <row r="285" spans="1:8">
      <c r="A285" s="24" t="s">
        <v>152</v>
      </c>
      <c r="B285" s="28">
        <v>1999</v>
      </c>
      <c r="D285" s="27" t="s">
        <v>29</v>
      </c>
      <c r="F285" s="24" t="s">
        <v>202</v>
      </c>
      <c r="G285" s="28">
        <v>146</v>
      </c>
      <c r="H285"/>
    </row>
    <row r="286" spans="1:8">
      <c r="A286" s="26" t="s">
        <v>230</v>
      </c>
      <c r="B286" s="28">
        <v>7159</v>
      </c>
      <c r="D286" s="27" t="s">
        <v>29</v>
      </c>
      <c r="F286" s="24" t="s">
        <v>203</v>
      </c>
      <c r="G286" s="28">
        <v>164</v>
      </c>
      <c r="H286"/>
    </row>
    <row r="287" spans="1:8">
      <c r="A287" s="24" t="s">
        <v>153</v>
      </c>
      <c r="B287" s="28">
        <v>1919</v>
      </c>
      <c r="D287" s="27" t="s">
        <v>29</v>
      </c>
      <c r="F287" s="24" t="s">
        <v>182</v>
      </c>
      <c r="G287" s="28">
        <v>186</v>
      </c>
      <c r="H287"/>
    </row>
    <row r="288" spans="1:8">
      <c r="A288" s="24" t="s">
        <v>154</v>
      </c>
      <c r="B288" s="28">
        <v>897</v>
      </c>
      <c r="D288" s="27" t="s">
        <v>29</v>
      </c>
      <c r="F288" s="24" t="s">
        <v>183</v>
      </c>
      <c r="G288" s="28">
        <v>192</v>
      </c>
      <c r="H288"/>
    </row>
    <row r="289" spans="1:8">
      <c r="A289" s="24" t="s">
        <v>155</v>
      </c>
      <c r="B289" s="28">
        <v>3006</v>
      </c>
      <c r="D289" s="27" t="s">
        <v>29</v>
      </c>
      <c r="F289" s="24" t="s">
        <v>184</v>
      </c>
      <c r="G289" s="28">
        <v>221</v>
      </c>
      <c r="H289"/>
    </row>
    <row r="290" spans="1:8">
      <c r="A290" s="24" t="s">
        <v>156</v>
      </c>
      <c r="B290" s="28">
        <v>2660</v>
      </c>
      <c r="D290" s="27" t="s">
        <v>29</v>
      </c>
      <c r="F290" s="24" t="s">
        <v>185</v>
      </c>
      <c r="G290" s="28">
        <v>220</v>
      </c>
      <c r="H290"/>
    </row>
    <row r="291" spans="1:8">
      <c r="A291" s="24" t="s">
        <v>157</v>
      </c>
      <c r="B291" s="28">
        <v>1863</v>
      </c>
      <c r="D291" s="27" t="s">
        <v>29</v>
      </c>
      <c r="F291" s="24" t="s">
        <v>68</v>
      </c>
      <c r="G291" s="28">
        <v>29</v>
      </c>
      <c r="H291"/>
    </row>
    <row r="292" spans="1:8">
      <c r="A292" s="24" t="s">
        <v>158</v>
      </c>
      <c r="B292" s="28">
        <v>1455</v>
      </c>
      <c r="D292" s="27" t="s">
        <v>29</v>
      </c>
      <c r="F292" s="24" t="s">
        <v>69</v>
      </c>
      <c r="G292" s="28">
        <v>120</v>
      </c>
      <c r="H292"/>
    </row>
    <row r="293" spans="1:8">
      <c r="A293" s="24" t="s">
        <v>159</v>
      </c>
      <c r="B293" s="28">
        <v>2595</v>
      </c>
      <c r="D293" s="27" t="s">
        <v>29</v>
      </c>
      <c r="F293" s="24" t="s">
        <v>70</v>
      </c>
      <c r="G293" s="28">
        <v>109</v>
      </c>
      <c r="H293"/>
    </row>
    <row r="294" spans="1:8">
      <c r="A294" s="24" t="s">
        <v>287</v>
      </c>
      <c r="B294" s="28">
        <v>26807</v>
      </c>
      <c r="D294" s="27" t="s">
        <v>29</v>
      </c>
      <c r="F294" s="24" t="s">
        <v>71</v>
      </c>
      <c r="G294" s="28">
        <v>106</v>
      </c>
      <c r="H294"/>
    </row>
    <row r="295" spans="1:8">
      <c r="A295" s="24" t="s">
        <v>288</v>
      </c>
      <c r="B295" s="28">
        <v>30859</v>
      </c>
      <c r="D295" s="27" t="s">
        <v>29</v>
      </c>
      <c r="F295" s="24" t="s">
        <v>30</v>
      </c>
      <c r="G295" s="28">
        <v>29</v>
      </c>
      <c r="H295"/>
    </row>
    <row r="296" spans="1:8">
      <c r="A296" s="24" t="s">
        <v>289</v>
      </c>
      <c r="B296" s="28">
        <v>30967</v>
      </c>
      <c r="D296" s="27" t="s">
        <v>29</v>
      </c>
      <c r="F296" s="24" t="s">
        <v>11</v>
      </c>
      <c r="G296" s="28">
        <v>42</v>
      </c>
      <c r="H296"/>
    </row>
    <row r="297" spans="1:8">
      <c r="A297" s="24" t="s">
        <v>160</v>
      </c>
      <c r="B297" s="29">
        <v>11988</v>
      </c>
      <c r="D297" s="27" t="s">
        <v>29</v>
      </c>
      <c r="F297" s="24" t="s">
        <v>32</v>
      </c>
      <c r="G297" s="28">
        <v>49</v>
      </c>
      <c r="H297"/>
    </row>
    <row r="298" spans="1:8">
      <c r="A298" s="24" t="s">
        <v>161</v>
      </c>
      <c r="B298" s="28">
        <v>26784</v>
      </c>
      <c r="D298" s="27" t="s">
        <v>29</v>
      </c>
      <c r="F298" s="24" t="s">
        <v>12</v>
      </c>
      <c r="G298" s="28">
        <v>60</v>
      </c>
      <c r="H298"/>
    </row>
    <row r="299" spans="1:8">
      <c r="A299" s="24" t="s">
        <v>162</v>
      </c>
      <c r="B299" s="28">
        <v>11161</v>
      </c>
      <c r="D299" s="27" t="s">
        <v>29</v>
      </c>
      <c r="F299" s="24" t="s">
        <v>33</v>
      </c>
      <c r="G299" s="28">
        <v>70</v>
      </c>
      <c r="H299"/>
    </row>
    <row r="300" spans="1:8">
      <c r="A300" s="24" t="s">
        <v>163</v>
      </c>
      <c r="B300" s="28">
        <v>11239</v>
      </c>
      <c r="D300" s="27" t="s">
        <v>29</v>
      </c>
      <c r="F300" s="24" t="s">
        <v>14</v>
      </c>
      <c r="G300" s="28">
        <v>80</v>
      </c>
      <c r="H300"/>
    </row>
    <row r="301" spans="1:8">
      <c r="A301" s="24" t="s">
        <v>164</v>
      </c>
      <c r="B301" s="28">
        <v>11314</v>
      </c>
      <c r="D301" s="27" t="s">
        <v>29</v>
      </c>
      <c r="F301" s="24" t="s">
        <v>34</v>
      </c>
      <c r="G301" s="28">
        <v>90</v>
      </c>
      <c r="H301"/>
    </row>
    <row r="302" spans="1:8">
      <c r="A302" s="24" t="s">
        <v>165</v>
      </c>
      <c r="B302" s="28">
        <v>8439</v>
      </c>
      <c r="D302" s="27" t="s">
        <v>29</v>
      </c>
      <c r="F302" s="24" t="s">
        <v>35</v>
      </c>
      <c r="G302" s="28">
        <v>99</v>
      </c>
      <c r="H302"/>
    </row>
    <row r="303" spans="1:8">
      <c r="A303" s="24" t="s">
        <v>166</v>
      </c>
      <c r="B303" s="28">
        <v>7035</v>
      </c>
      <c r="D303" s="27" t="s">
        <v>29</v>
      </c>
      <c r="F303" s="24" t="s">
        <v>36</v>
      </c>
      <c r="G303" s="28">
        <v>114</v>
      </c>
      <c r="H303"/>
    </row>
    <row r="304" spans="1:8">
      <c r="A304" s="24" t="s">
        <v>167</v>
      </c>
      <c r="B304" s="28">
        <v>6411</v>
      </c>
      <c r="D304" s="27" t="s">
        <v>29</v>
      </c>
      <c r="F304" s="24" t="s">
        <v>72</v>
      </c>
      <c r="G304" s="28">
        <v>141</v>
      </c>
      <c r="H304"/>
    </row>
    <row r="305" spans="1:8">
      <c r="A305" s="24" t="s">
        <v>290</v>
      </c>
      <c r="B305" s="28">
        <v>13945</v>
      </c>
      <c r="D305" s="27" t="s">
        <v>29</v>
      </c>
      <c r="F305" s="24" t="s">
        <v>42</v>
      </c>
      <c r="G305" s="28">
        <v>27</v>
      </c>
      <c r="H305"/>
    </row>
    <row r="306" spans="1:8">
      <c r="A306" s="24" t="s">
        <v>168</v>
      </c>
      <c r="B306" s="28">
        <v>6300</v>
      </c>
      <c r="D306" s="27" t="s">
        <v>29</v>
      </c>
      <c r="F306" s="24" t="s">
        <v>43</v>
      </c>
      <c r="G306" s="28">
        <v>34</v>
      </c>
      <c r="H306"/>
    </row>
    <row r="307" spans="1:8">
      <c r="A307" s="24" t="s">
        <v>169</v>
      </c>
      <c r="B307" s="28">
        <v>5371</v>
      </c>
      <c r="D307" s="27" t="s">
        <v>29</v>
      </c>
      <c r="F307" s="24" t="s">
        <v>44</v>
      </c>
      <c r="G307" s="28">
        <v>39</v>
      </c>
      <c r="H307"/>
    </row>
    <row r="308" spans="1:8">
      <c r="A308" s="24" t="s">
        <v>170</v>
      </c>
      <c r="B308" s="28">
        <v>16559</v>
      </c>
      <c r="D308" s="27" t="s">
        <v>29</v>
      </c>
      <c r="F308" s="24" t="s">
        <v>45</v>
      </c>
      <c r="G308" s="28">
        <v>43</v>
      </c>
      <c r="H308"/>
    </row>
    <row r="309" spans="1:8">
      <c r="A309" s="24" t="s">
        <v>171</v>
      </c>
      <c r="B309" s="28">
        <v>8003</v>
      </c>
      <c r="D309" s="27" t="s">
        <v>29</v>
      </c>
      <c r="F309" s="24" t="s">
        <v>46</v>
      </c>
      <c r="G309" s="28">
        <v>46</v>
      </c>
      <c r="H309"/>
    </row>
    <row r="310" spans="1:8">
      <c r="A310" s="24" t="s">
        <v>172</v>
      </c>
      <c r="B310" s="28">
        <v>4410</v>
      </c>
      <c r="D310" s="27" t="s">
        <v>29</v>
      </c>
      <c r="F310" s="24" t="s">
        <v>47</v>
      </c>
      <c r="G310" s="28">
        <v>54</v>
      </c>
      <c r="H310"/>
    </row>
    <row r="311" spans="1:8">
      <c r="A311" s="24" t="s">
        <v>173</v>
      </c>
      <c r="B311" s="28">
        <v>6189</v>
      </c>
      <c r="D311" s="27" t="s">
        <v>29</v>
      </c>
      <c r="F311" s="24" t="s">
        <v>48</v>
      </c>
      <c r="G311" s="28">
        <v>54</v>
      </c>
      <c r="H311"/>
    </row>
    <row r="312" spans="1:8">
      <c r="A312" s="24" t="s">
        <v>174</v>
      </c>
      <c r="B312" s="28">
        <v>6218</v>
      </c>
      <c r="D312" s="27" t="s">
        <v>29</v>
      </c>
      <c r="F312" s="24" t="s">
        <v>37</v>
      </c>
      <c r="G312" s="28">
        <v>64</v>
      </c>
      <c r="H312"/>
    </row>
    <row r="313" spans="1:8">
      <c r="A313" s="24" t="s">
        <v>175</v>
      </c>
      <c r="B313" s="28">
        <v>24789</v>
      </c>
      <c r="D313" s="27" t="s">
        <v>29</v>
      </c>
      <c r="F313" s="24" t="s">
        <v>38</v>
      </c>
      <c r="G313" s="28">
        <v>65</v>
      </c>
      <c r="H313"/>
    </row>
    <row r="314" spans="1:8">
      <c r="A314" s="24" t="s">
        <v>176</v>
      </c>
      <c r="B314" s="28">
        <v>15978</v>
      </c>
      <c r="D314" s="27" t="s">
        <v>29</v>
      </c>
      <c r="F314" s="24" t="s">
        <v>39</v>
      </c>
      <c r="G314" s="28">
        <v>76</v>
      </c>
      <c r="H314"/>
    </row>
    <row r="315" spans="1:8">
      <c r="A315" s="24" t="s">
        <v>177</v>
      </c>
      <c r="B315" s="28">
        <v>9673</v>
      </c>
      <c r="D315" s="27" t="s">
        <v>29</v>
      </c>
      <c r="F315" s="24" t="s">
        <v>13</v>
      </c>
      <c r="G315" s="28">
        <v>90</v>
      </c>
      <c r="H315"/>
    </row>
    <row r="316" spans="1:8">
      <c r="A316" s="24"/>
      <c r="B316" s="28"/>
      <c r="D316" s="27"/>
      <c r="F316" s="24" t="s">
        <v>40</v>
      </c>
      <c r="G316" s="28">
        <v>106</v>
      </c>
      <c r="H316"/>
    </row>
    <row r="317" spans="1:8">
      <c r="A317" s="86" t="s">
        <v>125</v>
      </c>
      <c r="B317" s="28"/>
      <c r="D317" s="27"/>
      <c r="F317" s="24" t="s">
        <v>41</v>
      </c>
      <c r="G317" s="28">
        <v>123</v>
      </c>
      <c r="H317"/>
    </row>
    <row r="318" spans="1:8">
      <c r="A318" s="95" t="s">
        <v>286</v>
      </c>
      <c r="B318" s="28">
        <v>10644</v>
      </c>
      <c r="D318" s="27" t="s">
        <v>29</v>
      </c>
      <c r="F318" s="24" t="s">
        <v>186</v>
      </c>
      <c r="G318" s="28">
        <v>141</v>
      </c>
      <c r="H318"/>
    </row>
    <row r="319" spans="1:8">
      <c r="A319" s="24" t="s">
        <v>282</v>
      </c>
      <c r="B319" s="33">
        <v>22979</v>
      </c>
      <c r="D319" s="27" t="s">
        <v>29</v>
      </c>
      <c r="F319" s="24" t="s">
        <v>254</v>
      </c>
      <c r="G319" s="28">
        <v>137</v>
      </c>
      <c r="H319"/>
    </row>
    <row r="320" spans="1:8">
      <c r="A320" s="24" t="s">
        <v>135</v>
      </c>
      <c r="B320" s="28">
        <v>20503</v>
      </c>
      <c r="D320" s="27" t="s">
        <v>29</v>
      </c>
      <c r="F320" s="24" t="s">
        <v>255</v>
      </c>
      <c r="G320" s="28">
        <v>109</v>
      </c>
      <c r="H320"/>
    </row>
    <row r="321" spans="1:8">
      <c r="A321" s="24" t="s">
        <v>283</v>
      </c>
      <c r="B321" s="28">
        <v>16289</v>
      </c>
      <c r="D321" s="27" t="s">
        <v>29</v>
      </c>
      <c r="F321" s="24" t="s">
        <v>73</v>
      </c>
      <c r="G321" s="30">
        <v>35</v>
      </c>
      <c r="H321"/>
    </row>
    <row r="322" spans="1:8">
      <c r="A322" s="24" t="s">
        <v>284</v>
      </c>
      <c r="B322" s="28">
        <v>11360</v>
      </c>
      <c r="D322" s="27" t="s">
        <v>29</v>
      </c>
      <c r="F322" s="26" t="s">
        <v>74</v>
      </c>
      <c r="G322" s="31">
        <v>38</v>
      </c>
      <c r="H322"/>
    </row>
    <row r="323" spans="1:8">
      <c r="A323" s="24"/>
      <c r="B323" s="28"/>
      <c r="C323" s="9"/>
      <c r="D323" s="27" t="s">
        <v>29</v>
      </c>
      <c r="F323" s="26" t="s">
        <v>75</v>
      </c>
      <c r="G323" s="31">
        <v>38</v>
      </c>
      <c r="H323"/>
    </row>
    <row r="324" spans="1:8">
      <c r="A324" s="24"/>
      <c r="B324" s="29"/>
      <c r="C324" s="9"/>
      <c r="D324"/>
      <c r="F324" s="26" t="s">
        <v>76</v>
      </c>
      <c r="G324" s="31">
        <v>44</v>
      </c>
      <c r="H324"/>
    </row>
    <row r="325" spans="1:8">
      <c r="A325" s="86" t="s">
        <v>126</v>
      </c>
      <c r="B325" s="28"/>
      <c r="C325" s="9"/>
      <c r="D325" s="9"/>
      <c r="F325" s="26" t="s">
        <v>77</v>
      </c>
      <c r="G325" s="31">
        <v>45</v>
      </c>
      <c r="H325"/>
    </row>
    <row r="326" spans="1:8">
      <c r="A326" s="95" t="s">
        <v>140</v>
      </c>
      <c r="B326" s="28">
        <v>15</v>
      </c>
      <c r="C326" s="9"/>
      <c r="D326" s="9" t="s">
        <v>7</v>
      </c>
      <c r="F326" s="26" t="s">
        <v>78</v>
      </c>
      <c r="G326" s="31">
        <v>49</v>
      </c>
      <c r="H326"/>
    </row>
    <row r="327" spans="1:8">
      <c r="A327" s="95" t="s">
        <v>256</v>
      </c>
      <c r="B327" s="28">
        <v>13</v>
      </c>
      <c r="C327" s="9"/>
      <c r="D327" s="9" t="s">
        <v>7</v>
      </c>
      <c r="F327" s="26" t="s">
        <v>79</v>
      </c>
      <c r="G327" s="31">
        <v>50</v>
      </c>
      <c r="H327"/>
    </row>
    <row r="328" spans="1:8">
      <c r="A328" s="95" t="s">
        <v>138</v>
      </c>
      <c r="B328" s="28">
        <v>52</v>
      </c>
      <c r="C328" s="9"/>
      <c r="D328" s="9" t="s">
        <v>7</v>
      </c>
      <c r="F328" s="26" t="s">
        <v>80</v>
      </c>
      <c r="G328" s="31">
        <v>53</v>
      </c>
      <c r="H328"/>
    </row>
    <row r="329" spans="1:8">
      <c r="A329" s="95" t="s">
        <v>296</v>
      </c>
      <c r="B329" s="28">
        <v>150</v>
      </c>
      <c r="C329" s="9"/>
      <c r="D329" s="9" t="s">
        <v>7</v>
      </c>
      <c r="F329" s="26" t="s">
        <v>81</v>
      </c>
      <c r="G329" s="31">
        <v>56</v>
      </c>
      <c r="H329"/>
    </row>
    <row r="330" spans="1:8">
      <c r="A330" s="95" t="s">
        <v>84</v>
      </c>
      <c r="B330" s="28">
        <v>15</v>
      </c>
      <c r="C330" s="9"/>
      <c r="D330" s="9" t="s">
        <v>7</v>
      </c>
      <c r="F330" s="26" t="s">
        <v>82</v>
      </c>
      <c r="G330" s="31">
        <v>57</v>
      </c>
      <c r="H330"/>
    </row>
    <row r="331" spans="1:8">
      <c r="A331" s="95" t="s">
        <v>257</v>
      </c>
      <c r="B331" s="28">
        <v>17</v>
      </c>
      <c r="C331" s="9"/>
      <c r="D331" s="9" t="s">
        <v>7</v>
      </c>
      <c r="F331" s="26" t="s">
        <v>83</v>
      </c>
      <c r="G331" s="31">
        <v>62</v>
      </c>
      <c r="H331"/>
    </row>
    <row r="332" spans="1:8">
      <c r="A332" s="95" t="s">
        <v>258</v>
      </c>
      <c r="B332" s="28">
        <v>40</v>
      </c>
      <c r="C332" s="9"/>
      <c r="D332" s="9" t="s">
        <v>7</v>
      </c>
      <c r="F332" s="26" t="s">
        <v>85</v>
      </c>
      <c r="G332" s="31">
        <v>67</v>
      </c>
      <c r="H332"/>
    </row>
    <row r="333" spans="1:8">
      <c r="A333" s="95" t="s">
        <v>132</v>
      </c>
      <c r="B333" s="28">
        <v>22</v>
      </c>
      <c r="C333" s="9"/>
      <c r="D333" s="9" t="s">
        <v>7</v>
      </c>
      <c r="F333" s="26" t="s">
        <v>86</v>
      </c>
      <c r="G333" s="31">
        <v>72</v>
      </c>
      <c r="H333"/>
    </row>
    <row r="334" spans="1:8">
      <c r="A334" s="95" t="s">
        <v>259</v>
      </c>
      <c r="B334" s="28">
        <v>9</v>
      </c>
      <c r="C334" s="9"/>
      <c r="D334" s="9" t="s">
        <v>7</v>
      </c>
      <c r="F334" s="26" t="s">
        <v>87</v>
      </c>
      <c r="G334" s="31">
        <v>84</v>
      </c>
      <c r="H334"/>
    </row>
    <row r="335" spans="1:8">
      <c r="A335" s="95" t="s">
        <v>260</v>
      </c>
      <c r="B335" s="28">
        <v>14</v>
      </c>
      <c r="C335" s="9"/>
      <c r="D335" s="9" t="s">
        <v>7</v>
      </c>
      <c r="H335"/>
    </row>
    <row r="336" spans="1:8">
      <c r="A336" s="95" t="s">
        <v>88</v>
      </c>
      <c r="B336" s="28">
        <v>38</v>
      </c>
      <c r="C336" s="9"/>
      <c r="D336" s="9" t="s">
        <v>7</v>
      </c>
      <c r="H336"/>
    </row>
    <row r="337" spans="1:8">
      <c r="A337" s="95" t="s">
        <v>261</v>
      </c>
      <c r="B337" s="28">
        <v>13</v>
      </c>
      <c r="C337" s="9"/>
      <c r="D337" s="9" t="s">
        <v>7</v>
      </c>
      <c r="H337"/>
    </row>
    <row r="338" spans="1:8">
      <c r="A338" s="95" t="s">
        <v>262</v>
      </c>
      <c r="B338" s="28">
        <v>4</v>
      </c>
      <c r="C338" s="9"/>
      <c r="D338" s="9" t="s">
        <v>7</v>
      </c>
      <c r="H338"/>
    </row>
    <row r="339" spans="1:8">
      <c r="A339" s="95" t="s">
        <v>263</v>
      </c>
      <c r="B339" s="28">
        <v>5</v>
      </c>
      <c r="C339" s="9"/>
      <c r="D339" s="9" t="s">
        <v>7</v>
      </c>
      <c r="H339"/>
    </row>
    <row r="340" spans="1:8">
      <c r="A340" s="95" t="s">
        <v>264</v>
      </c>
      <c r="B340" s="28">
        <v>296</v>
      </c>
      <c r="C340" s="9"/>
      <c r="D340" s="9" t="s">
        <v>7</v>
      </c>
      <c r="H340"/>
    </row>
    <row r="341" spans="1:8">
      <c r="A341" s="95" t="s">
        <v>89</v>
      </c>
      <c r="B341" s="28">
        <v>77</v>
      </c>
      <c r="C341" s="9"/>
      <c r="D341" s="9" t="s">
        <v>7</v>
      </c>
      <c r="H341"/>
    </row>
    <row r="342" spans="1:8">
      <c r="A342" s="95" t="s">
        <v>265</v>
      </c>
      <c r="B342" s="28">
        <v>30</v>
      </c>
      <c r="C342" s="9"/>
      <c r="D342" s="9" t="s">
        <v>7</v>
      </c>
      <c r="H342"/>
    </row>
    <row r="343" spans="1:8">
      <c r="A343" s="95" t="s">
        <v>266</v>
      </c>
      <c r="B343" s="28">
        <v>3</v>
      </c>
      <c r="C343" s="9"/>
      <c r="D343" s="9" t="s">
        <v>7</v>
      </c>
      <c r="H343"/>
    </row>
    <row r="344" spans="1:8">
      <c r="A344" s="95" t="s">
        <v>267</v>
      </c>
      <c r="B344" s="28">
        <v>3</v>
      </c>
      <c r="C344" s="9"/>
      <c r="D344" s="9" t="s">
        <v>7</v>
      </c>
      <c r="H344"/>
    </row>
    <row r="345" spans="1:8">
      <c r="A345" s="95" t="s">
        <v>268</v>
      </c>
      <c r="B345" s="28">
        <v>2</v>
      </c>
      <c r="C345" s="9"/>
      <c r="D345" s="9" t="s">
        <v>7</v>
      </c>
      <c r="H345"/>
    </row>
    <row r="346" spans="1:8">
      <c r="A346" s="95" t="s">
        <v>269</v>
      </c>
      <c r="B346" s="28">
        <v>5</v>
      </c>
      <c r="C346" s="9"/>
      <c r="D346" s="9" t="s">
        <v>7</v>
      </c>
      <c r="H346"/>
    </row>
    <row r="347" spans="1:8">
      <c r="A347" s="95" t="s">
        <v>270</v>
      </c>
      <c r="B347" s="28">
        <v>288</v>
      </c>
      <c r="C347" s="9"/>
      <c r="D347" s="9" t="s">
        <v>7</v>
      </c>
      <c r="H347"/>
    </row>
    <row r="348" spans="1:8">
      <c r="A348" s="24" t="s">
        <v>271</v>
      </c>
      <c r="B348" s="28">
        <v>12</v>
      </c>
      <c r="D348" s="9" t="s">
        <v>7</v>
      </c>
      <c r="H348"/>
    </row>
    <row r="349" spans="1:8">
      <c r="A349" s="24" t="s">
        <v>272</v>
      </c>
      <c r="B349" s="33">
        <v>136</v>
      </c>
      <c r="D349" s="9" t="s">
        <v>7</v>
      </c>
      <c r="H349"/>
    </row>
    <row r="350" spans="1:8">
      <c r="A350" s="24" t="s">
        <v>273</v>
      </c>
      <c r="B350" s="33">
        <v>79</v>
      </c>
      <c r="D350" s="9" t="s">
        <v>7</v>
      </c>
      <c r="H350"/>
    </row>
    <row r="351" spans="1:8">
      <c r="A351" s="24" t="s">
        <v>295</v>
      </c>
      <c r="B351" s="28">
        <v>170</v>
      </c>
      <c r="D351" s="9" t="s">
        <v>62</v>
      </c>
      <c r="H351"/>
    </row>
    <row r="352" spans="1:8">
      <c r="A352" s="24" t="s">
        <v>285</v>
      </c>
      <c r="B352" s="28">
        <v>170</v>
      </c>
      <c r="D352" s="9" t="s">
        <v>62</v>
      </c>
      <c r="H352"/>
    </row>
    <row r="353" spans="1:8">
      <c r="A353" s="24" t="s">
        <v>274</v>
      </c>
      <c r="B353" s="28">
        <v>8</v>
      </c>
      <c r="D353" s="9" t="s">
        <v>7</v>
      </c>
      <c r="H353"/>
    </row>
    <row r="354" spans="1:8">
      <c r="A354" s="24" t="s">
        <v>275</v>
      </c>
      <c r="B354" s="28">
        <v>19</v>
      </c>
      <c r="D354" s="9" t="s">
        <v>7</v>
      </c>
      <c r="H354"/>
    </row>
    <row r="355" spans="1:8">
      <c r="A355" s="24" t="s">
        <v>90</v>
      </c>
      <c r="B355" s="28">
        <v>81</v>
      </c>
      <c r="D355" s="9" t="s">
        <v>7</v>
      </c>
      <c r="H355"/>
    </row>
    <row r="356" spans="1:8">
      <c r="A356" s="24" t="s">
        <v>139</v>
      </c>
      <c r="B356" s="28">
        <v>73</v>
      </c>
      <c r="D356" s="9" t="s">
        <v>7</v>
      </c>
      <c r="H356"/>
    </row>
    <row r="357" spans="1:8">
      <c r="A357" s="24" t="s">
        <v>181</v>
      </c>
      <c r="B357" s="28">
        <v>102</v>
      </c>
      <c r="C357" s="9"/>
      <c r="D357" s="9" t="s">
        <v>7</v>
      </c>
      <c r="H357"/>
    </row>
    <row r="358" spans="1:8">
      <c r="A358" s="24" t="s">
        <v>276</v>
      </c>
      <c r="B358" s="28">
        <v>13</v>
      </c>
      <c r="C358" s="9"/>
      <c r="D358" s="9" t="s">
        <v>7</v>
      </c>
      <c r="H358"/>
    </row>
    <row r="359" spans="1:8">
      <c r="A359" s="24" t="s">
        <v>277</v>
      </c>
      <c r="B359" s="28">
        <v>149</v>
      </c>
      <c r="C359" s="27"/>
      <c r="D359" s="9" t="s">
        <v>7</v>
      </c>
      <c r="H359"/>
    </row>
    <row r="360" spans="1:8">
      <c r="A360" s="24" t="s">
        <v>136</v>
      </c>
      <c r="B360" s="28">
        <v>371</v>
      </c>
      <c r="C360" s="27"/>
      <c r="D360" s="9" t="s">
        <v>7</v>
      </c>
      <c r="H360"/>
    </row>
    <row r="361" spans="1:8">
      <c r="A361" s="24" t="s">
        <v>137</v>
      </c>
      <c r="B361" s="28">
        <v>25</v>
      </c>
      <c r="C361" s="27"/>
      <c r="D361" s="9" t="s">
        <v>7</v>
      </c>
      <c r="H361"/>
    </row>
    <row r="362" spans="1:8">
      <c r="A362" s="24" t="s">
        <v>278</v>
      </c>
      <c r="B362" s="28">
        <v>88</v>
      </c>
      <c r="C362" s="27"/>
      <c r="D362" s="9" t="s">
        <v>7</v>
      </c>
      <c r="H362"/>
    </row>
    <row r="363" spans="1:8">
      <c r="A363" s="24" t="s">
        <v>279</v>
      </c>
      <c r="B363" s="28">
        <v>80</v>
      </c>
      <c r="C363" s="27"/>
      <c r="D363" s="9" t="s">
        <v>7</v>
      </c>
      <c r="H363"/>
    </row>
    <row r="364" spans="1:8">
      <c r="A364" s="24" t="s">
        <v>280</v>
      </c>
      <c r="B364" s="28">
        <v>80</v>
      </c>
      <c r="C364" s="27"/>
      <c r="D364" s="9" t="s">
        <v>7</v>
      </c>
      <c r="H364"/>
    </row>
    <row r="365" spans="1:8">
      <c r="A365" s="24" t="s">
        <v>281</v>
      </c>
      <c r="B365" s="28">
        <v>58</v>
      </c>
      <c r="C365" s="27"/>
      <c r="D365" s="9" t="s">
        <v>7</v>
      </c>
      <c r="H365"/>
    </row>
    <row r="366" spans="1:8">
      <c r="A366" s="24"/>
      <c r="B366" s="28"/>
      <c r="C366" s="27"/>
      <c r="D366" s="27"/>
      <c r="H366"/>
    </row>
    <row r="367" spans="1:8">
      <c r="A367" s="86" t="s">
        <v>127</v>
      </c>
      <c r="B367" s="28"/>
      <c r="C367" s="27"/>
      <c r="D367" s="27"/>
      <c r="H367"/>
    </row>
    <row r="368" spans="1:8">
      <c r="A368" s="393" t="s">
        <v>299</v>
      </c>
      <c r="B368" s="394">
        <v>0.17399999999999999</v>
      </c>
      <c r="C368" s="405"/>
      <c r="D368" s="396" t="s">
        <v>31</v>
      </c>
      <c r="H368"/>
    </row>
    <row r="369" spans="1:10">
      <c r="A369" s="397" t="s">
        <v>300</v>
      </c>
      <c r="B369" s="406"/>
      <c r="C369" s="403">
        <v>7.6</v>
      </c>
      <c r="D369" s="400" t="s">
        <v>49</v>
      </c>
      <c r="H369"/>
    </row>
    <row r="370" spans="1:10">
      <c r="A370" s="393" t="s">
        <v>301</v>
      </c>
      <c r="B370" s="394">
        <v>0.13200000000000001</v>
      </c>
      <c r="C370" s="402"/>
      <c r="D370" s="396" t="s">
        <v>31</v>
      </c>
      <c r="E370"/>
      <c r="H370"/>
    </row>
    <row r="371" spans="1:10">
      <c r="A371" s="397" t="s">
        <v>302</v>
      </c>
      <c r="B371" s="398"/>
      <c r="C371" s="403">
        <v>6.57</v>
      </c>
      <c r="D371" s="400" t="s">
        <v>49</v>
      </c>
      <c r="E371"/>
      <c r="H371"/>
    </row>
    <row r="372" spans="1:10">
      <c r="A372" s="393" t="s">
        <v>303</v>
      </c>
      <c r="B372" s="394">
        <v>0.126</v>
      </c>
      <c r="C372" s="402"/>
      <c r="D372" s="396" t="s">
        <v>31</v>
      </c>
      <c r="E372"/>
      <c r="H372"/>
    </row>
    <row r="373" spans="1:10">
      <c r="A373" s="397" t="s">
        <v>304</v>
      </c>
      <c r="B373" s="398"/>
      <c r="C373" s="403">
        <v>5.73</v>
      </c>
      <c r="D373" s="400" t="s">
        <v>49</v>
      </c>
      <c r="E373"/>
      <c r="H373"/>
    </row>
    <row r="374" spans="1:10">
      <c r="A374" s="393" t="s">
        <v>305</v>
      </c>
      <c r="B374" s="394">
        <v>0.27500000000000002</v>
      </c>
      <c r="C374" s="402"/>
      <c r="D374" s="396" t="s">
        <v>31</v>
      </c>
      <c r="E374"/>
      <c r="F374"/>
      <c r="G374"/>
      <c r="H374"/>
    </row>
    <row r="375" spans="1:10">
      <c r="A375" s="397" t="s">
        <v>306</v>
      </c>
      <c r="B375" s="398"/>
      <c r="C375" s="403">
        <v>10.53</v>
      </c>
      <c r="D375" s="400" t="s">
        <v>49</v>
      </c>
      <c r="E375"/>
      <c r="F375"/>
      <c r="G375"/>
      <c r="H375"/>
    </row>
    <row r="376" spans="1:10">
      <c r="A376" s="393" t="s">
        <v>326</v>
      </c>
      <c r="B376" s="394">
        <v>0.21099999999999999</v>
      </c>
      <c r="C376" s="401"/>
      <c r="D376" s="396" t="s">
        <v>31</v>
      </c>
      <c r="E376"/>
      <c r="F376"/>
      <c r="G376"/>
      <c r="H376"/>
    </row>
    <row r="377" spans="1:10">
      <c r="A377" s="397" t="s">
        <v>327</v>
      </c>
      <c r="B377" s="398"/>
      <c r="C377" s="399">
        <v>9.77</v>
      </c>
      <c r="D377" s="400" t="s">
        <v>49</v>
      </c>
      <c r="E377"/>
      <c r="F377"/>
      <c r="G377"/>
      <c r="H377"/>
    </row>
    <row r="378" spans="1:10">
      <c r="A378" s="393" t="s">
        <v>332</v>
      </c>
      <c r="B378" s="394">
        <v>0.20699999999999999</v>
      </c>
      <c r="C378" s="395"/>
      <c r="D378" s="396" t="s">
        <v>31</v>
      </c>
      <c r="E378"/>
      <c r="F378"/>
      <c r="G378"/>
      <c r="H378"/>
    </row>
    <row r="379" spans="1:10">
      <c r="A379" s="397" t="s">
        <v>333</v>
      </c>
      <c r="B379" s="398"/>
      <c r="C379" s="399">
        <v>8.6300000000000008</v>
      </c>
      <c r="D379" s="400" t="s">
        <v>49</v>
      </c>
      <c r="E379"/>
      <c r="F379"/>
      <c r="G379"/>
      <c r="H379"/>
    </row>
    <row r="380" spans="1:10">
      <c r="A380" s="393" t="s">
        <v>328</v>
      </c>
      <c r="B380" s="407">
        <v>0.16300000000000001</v>
      </c>
      <c r="C380" s="395"/>
      <c r="D380" s="396" t="s">
        <v>31</v>
      </c>
      <c r="E380"/>
      <c r="F380"/>
      <c r="G380"/>
      <c r="H380"/>
    </row>
    <row r="381" spans="1:10">
      <c r="A381" s="397" t="s">
        <v>329</v>
      </c>
      <c r="B381" s="408"/>
      <c r="C381" s="399">
        <v>7.5</v>
      </c>
      <c r="D381" s="400" t="s">
        <v>49</v>
      </c>
      <c r="E381"/>
      <c r="F381"/>
      <c r="G381"/>
      <c r="H381"/>
    </row>
    <row r="382" spans="1:10">
      <c r="A382" s="393" t="s">
        <v>312</v>
      </c>
      <c r="B382" s="407">
        <v>0.31</v>
      </c>
      <c r="C382" s="395"/>
      <c r="D382" s="396" t="s">
        <v>31</v>
      </c>
      <c r="E382"/>
      <c r="F382"/>
      <c r="G382"/>
      <c r="H382"/>
    </row>
    <row r="383" spans="1:10">
      <c r="A383" s="397" t="s">
        <v>313</v>
      </c>
      <c r="B383" s="408"/>
      <c r="C383" s="399">
        <v>9.1999999999999993</v>
      </c>
      <c r="D383" s="400" t="s">
        <v>49</v>
      </c>
      <c r="E383"/>
      <c r="F383"/>
      <c r="G383"/>
      <c r="H383"/>
    </row>
    <row r="384" spans="1:10">
      <c r="A384" s="393" t="s">
        <v>330</v>
      </c>
      <c r="B384" s="407">
        <v>0.25700000000000001</v>
      </c>
      <c r="C384" s="395"/>
      <c r="D384" s="396" t="s">
        <v>31</v>
      </c>
      <c r="E384"/>
      <c r="F384"/>
      <c r="G384"/>
      <c r="H384"/>
      <c r="J384" s="416"/>
    </row>
    <row r="385" spans="1:10">
      <c r="A385" s="397" t="s">
        <v>331</v>
      </c>
      <c r="B385" s="408"/>
      <c r="C385" s="399">
        <v>6.83</v>
      </c>
      <c r="D385" s="400" t="s">
        <v>49</v>
      </c>
      <c r="E385"/>
      <c r="F385"/>
      <c r="G385"/>
      <c r="H385"/>
      <c r="J385" s="416"/>
    </row>
    <row r="386" spans="1:10">
      <c r="A386" s="393" t="s">
        <v>334</v>
      </c>
      <c r="B386" s="407">
        <v>0.249</v>
      </c>
      <c r="C386" s="395"/>
      <c r="D386" s="396" t="s">
        <v>31</v>
      </c>
      <c r="E386"/>
      <c r="F386"/>
      <c r="G386"/>
      <c r="H386"/>
      <c r="J386" s="416"/>
    </row>
    <row r="387" spans="1:10">
      <c r="A387" s="409" t="s">
        <v>335</v>
      </c>
      <c r="B387" s="410"/>
      <c r="C387" s="411">
        <v>7.93</v>
      </c>
      <c r="D387" s="400" t="s">
        <v>49</v>
      </c>
      <c r="E387"/>
      <c r="F387"/>
      <c r="G387"/>
      <c r="H387"/>
      <c r="J387" s="416"/>
    </row>
    <row r="388" spans="1:10">
      <c r="A388" s="393" t="s">
        <v>322</v>
      </c>
      <c r="B388" s="394">
        <v>0.26400000000000001</v>
      </c>
      <c r="C388" s="395"/>
      <c r="D388" s="396" t="s">
        <v>31</v>
      </c>
      <c r="E388"/>
      <c r="F388"/>
      <c r="G388"/>
      <c r="H388"/>
      <c r="J388" s="416"/>
    </row>
    <row r="389" spans="1:10">
      <c r="A389" s="397" t="s">
        <v>323</v>
      </c>
      <c r="B389" s="398"/>
      <c r="C389" s="399">
        <v>6.26</v>
      </c>
      <c r="D389" s="400" t="s">
        <v>49</v>
      </c>
      <c r="E389"/>
      <c r="F389"/>
      <c r="G389"/>
      <c r="H389"/>
      <c r="J389" s="416"/>
    </row>
    <row r="390" spans="1:10">
      <c r="A390" s="412" t="s">
        <v>324</v>
      </c>
      <c r="B390" s="413">
        <v>0.3</v>
      </c>
      <c r="C390" s="414"/>
      <c r="D390" s="396" t="s">
        <v>31</v>
      </c>
      <c r="E390"/>
      <c r="F390"/>
      <c r="G390"/>
      <c r="H390"/>
    </row>
    <row r="391" spans="1:10">
      <c r="A391" s="409" t="s">
        <v>325</v>
      </c>
      <c r="B391" s="410"/>
      <c r="C391" s="411">
        <v>7.17</v>
      </c>
      <c r="D391" s="400" t="s">
        <v>49</v>
      </c>
      <c r="E391"/>
      <c r="F391"/>
      <c r="G391"/>
      <c r="H391"/>
    </row>
    <row r="392" spans="1:10">
      <c r="A392" s="412" t="s">
        <v>320</v>
      </c>
      <c r="B392" s="413">
        <v>0.252</v>
      </c>
      <c r="C392" s="414"/>
      <c r="D392" s="396" t="s">
        <v>31</v>
      </c>
      <c r="E392"/>
      <c r="F392"/>
      <c r="G392"/>
      <c r="H392"/>
    </row>
    <row r="393" spans="1:10">
      <c r="A393" s="409" t="s">
        <v>321</v>
      </c>
      <c r="B393" s="410"/>
      <c r="C393" s="411">
        <v>5.37</v>
      </c>
      <c r="D393" s="400" t="s">
        <v>49</v>
      </c>
      <c r="E393"/>
      <c r="F393"/>
      <c r="G393"/>
      <c r="H393"/>
    </row>
    <row r="394" spans="1:10">
      <c r="A394" s="412" t="s">
        <v>319</v>
      </c>
      <c r="B394" s="413">
        <v>0.248</v>
      </c>
      <c r="C394" s="414"/>
      <c r="D394" s="396" t="s">
        <v>31</v>
      </c>
      <c r="E394"/>
      <c r="F394"/>
      <c r="G394"/>
      <c r="H394"/>
    </row>
    <row r="395" spans="1:10">
      <c r="A395" s="409" t="s">
        <v>318</v>
      </c>
      <c r="B395" s="410"/>
      <c r="C395" s="411">
        <v>5.57</v>
      </c>
      <c r="D395" s="415" t="s">
        <v>49</v>
      </c>
      <c r="E395"/>
      <c r="F395"/>
      <c r="G395"/>
      <c r="H395"/>
    </row>
    <row r="396" spans="1:10">
      <c r="A396" s="412" t="s">
        <v>314</v>
      </c>
      <c r="B396" s="413">
        <v>0.33600000000000002</v>
      </c>
      <c r="C396" s="414"/>
      <c r="D396" s="396" t="s">
        <v>31</v>
      </c>
      <c r="E396"/>
      <c r="F396"/>
      <c r="G396"/>
      <c r="H396"/>
    </row>
    <row r="397" spans="1:10">
      <c r="A397" s="409" t="s">
        <v>315</v>
      </c>
      <c r="B397" s="410"/>
      <c r="C397" s="411">
        <v>7.47</v>
      </c>
      <c r="D397" s="400" t="s">
        <v>49</v>
      </c>
      <c r="E397"/>
      <c r="F397"/>
      <c r="G397"/>
      <c r="H397"/>
    </row>
    <row r="398" spans="1:10">
      <c r="A398" s="412" t="s">
        <v>316</v>
      </c>
      <c r="B398" s="413">
        <v>0.32</v>
      </c>
      <c r="C398" s="414"/>
      <c r="D398" s="396" t="s">
        <v>31</v>
      </c>
      <c r="E398"/>
      <c r="F398"/>
      <c r="G398"/>
      <c r="H398"/>
    </row>
    <row r="399" spans="1:10">
      <c r="A399" s="409" t="s">
        <v>317</v>
      </c>
      <c r="B399" s="410"/>
      <c r="C399" s="411">
        <v>7.73</v>
      </c>
      <c r="D399" s="415" t="s">
        <v>49</v>
      </c>
      <c r="E399"/>
      <c r="F399"/>
      <c r="G399"/>
      <c r="H399"/>
    </row>
  </sheetData>
  <mergeCells count="3">
    <mergeCell ref="F1:G1"/>
    <mergeCell ref="G4:I4"/>
    <mergeCell ref="D4:F4"/>
  </mergeCells>
  <phoneticPr fontId="0" type="noConversion"/>
  <dataValidations xWindow="87" yWindow="578" count="6">
    <dataValidation type="list" allowBlank="1" showInputMessage="1" showErrorMessage="1" prompt="click on arrow for a drop down list" sqref="A31:A35">
      <formula1>$A$281:$A$293</formula1>
    </dataValidation>
    <dataValidation type="list" allowBlank="1" showInputMessage="1" showErrorMessage="1" prompt="click on arrow for a drop down list" sqref="A41:A45">
      <formula1>$A$294:$A$315</formula1>
    </dataValidation>
    <dataValidation type="list" allowBlank="1" showInputMessage="1" showErrorMessage="1" prompt="Click on arrow for a drop down list" sqref="E8:E25">
      <formula1>$F$281:$F$334</formula1>
    </dataValidation>
    <dataValidation type="list" allowBlank="1" showInputMessage="1" showErrorMessage="1" prompt="click on arrow for a drop down list" sqref="A51:A55">
      <formula1>$A$318:$A$323</formula1>
    </dataValidation>
    <dataValidation type="list" allowBlank="1" showInputMessage="1" showErrorMessage="1" sqref="A61:A65">
      <formula1>$A$326:$A$365</formula1>
    </dataValidation>
    <dataValidation type="list" allowBlank="1" showInputMessage="1" showErrorMessage="1" sqref="A78:A83">
      <formula1>$A$368:$A$399</formula1>
    </dataValidation>
  </dataValidations>
  <printOptions horizontalCentered="1"/>
  <pageMargins left="0.7" right="0.45" top="0.75" bottom="0.75" header="0.3" footer="0.3"/>
  <pageSetup scale="75" orientation="portrait"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opLeftCell="A71" workbookViewId="0">
      <selection activeCell="C85" sqref="C85"/>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8"/>
      <c r="C1" s="27"/>
      <c r="D1" s="27"/>
      <c r="E1" s="26"/>
      <c r="F1" s="24" t="s">
        <v>27</v>
      </c>
      <c r="G1" s="267" t="s">
        <v>28</v>
      </c>
    </row>
    <row r="2" spans="1:7">
      <c r="B2" s="15"/>
      <c r="C2" s="9"/>
      <c r="E2" s="1"/>
      <c r="G2" s="13"/>
    </row>
    <row r="3" spans="1:7">
      <c r="A3" s="87" t="s">
        <v>123</v>
      </c>
      <c r="B3" s="25"/>
      <c r="C3" s="26"/>
      <c r="D3" s="259"/>
      <c r="E3" s="1"/>
      <c r="F3" s="86" t="s">
        <v>124</v>
      </c>
      <c r="G3" s="13"/>
    </row>
    <row r="4" spans="1:7">
      <c r="A4" s="24" t="s">
        <v>151</v>
      </c>
      <c r="B4" s="28">
        <v>6161</v>
      </c>
      <c r="C4" s="1"/>
      <c r="D4" s="27" t="s">
        <v>29</v>
      </c>
      <c r="E4" s="1"/>
      <c r="F4" s="24" t="s">
        <v>204</v>
      </c>
      <c r="G4" s="28">
        <v>71</v>
      </c>
    </row>
    <row r="5" spans="1:7">
      <c r="A5" s="24"/>
      <c r="B5" s="28"/>
      <c r="C5" s="1"/>
      <c r="D5" s="27" t="s">
        <v>29</v>
      </c>
      <c r="E5" s="1"/>
      <c r="F5" s="24" t="s">
        <v>199</v>
      </c>
      <c r="G5" s="28">
        <v>93</v>
      </c>
    </row>
    <row r="6" spans="1:7">
      <c r="A6" s="24" t="s">
        <v>149</v>
      </c>
      <c r="B6" s="28">
        <v>2944</v>
      </c>
      <c r="C6" s="1"/>
      <c r="D6" s="27" t="s">
        <v>29</v>
      </c>
      <c r="E6" s="1"/>
      <c r="F6" s="24" t="s">
        <v>200</v>
      </c>
      <c r="G6" s="28">
        <v>110</v>
      </c>
    </row>
    <row r="7" spans="1:7">
      <c r="A7" s="24" t="s">
        <v>150</v>
      </c>
      <c r="B7" s="28">
        <v>3745</v>
      </c>
      <c r="C7" s="1"/>
      <c r="D7" s="27" t="s">
        <v>29</v>
      </c>
      <c r="E7" s="1"/>
      <c r="F7" s="24" t="s">
        <v>201</v>
      </c>
      <c r="G7" s="28">
        <v>128</v>
      </c>
    </row>
    <row r="8" spans="1:7">
      <c r="A8" s="24" t="s">
        <v>152</v>
      </c>
      <c r="B8" s="28">
        <v>1999</v>
      </c>
      <c r="C8" s="1"/>
      <c r="D8" s="27" t="s">
        <v>29</v>
      </c>
      <c r="E8" s="1"/>
      <c r="F8" s="24" t="s">
        <v>202</v>
      </c>
      <c r="G8" s="28">
        <v>146</v>
      </c>
    </row>
    <row r="9" spans="1:7">
      <c r="A9" s="24" t="s">
        <v>230</v>
      </c>
      <c r="B9" s="28">
        <v>7159</v>
      </c>
      <c r="C9" s="1"/>
      <c r="D9" s="27" t="s">
        <v>29</v>
      </c>
      <c r="E9" s="1"/>
      <c r="F9" s="24" t="s">
        <v>203</v>
      </c>
      <c r="G9" s="28">
        <v>164</v>
      </c>
    </row>
    <row r="10" spans="1:7">
      <c r="A10" s="24" t="s">
        <v>153</v>
      </c>
      <c r="B10" s="28">
        <v>1919</v>
      </c>
      <c r="C10" s="1"/>
      <c r="D10" s="27" t="s">
        <v>29</v>
      </c>
      <c r="E10" s="1"/>
      <c r="F10" s="24" t="s">
        <v>182</v>
      </c>
      <c r="G10" s="28">
        <v>186</v>
      </c>
    </row>
    <row r="11" spans="1:7">
      <c r="A11" s="24" t="s">
        <v>154</v>
      </c>
      <c r="B11" s="28">
        <v>897</v>
      </c>
      <c r="C11" s="1"/>
      <c r="D11" s="27" t="s">
        <v>29</v>
      </c>
      <c r="E11" s="1"/>
      <c r="F11" s="24" t="s">
        <v>183</v>
      </c>
      <c r="G11" s="28">
        <v>192</v>
      </c>
    </row>
    <row r="12" spans="1:7">
      <c r="A12" s="24" t="s">
        <v>155</v>
      </c>
      <c r="B12" s="28">
        <v>3006</v>
      </c>
      <c r="C12" s="1"/>
      <c r="D12" s="27" t="s">
        <v>29</v>
      </c>
      <c r="E12" s="1"/>
      <c r="F12" s="24" t="s">
        <v>184</v>
      </c>
      <c r="G12" s="28">
        <v>221</v>
      </c>
    </row>
    <row r="13" spans="1:7">
      <c r="A13" s="24" t="s">
        <v>156</v>
      </c>
      <c r="B13" s="28">
        <v>2660</v>
      </c>
      <c r="C13" s="1"/>
      <c r="D13" s="27" t="s">
        <v>29</v>
      </c>
      <c r="E13" s="1"/>
      <c r="F13" s="24" t="s">
        <v>185</v>
      </c>
      <c r="G13" s="28">
        <v>220</v>
      </c>
    </row>
    <row r="14" spans="1:7">
      <c r="A14" s="24" t="s">
        <v>157</v>
      </c>
      <c r="B14" s="28">
        <v>1863</v>
      </c>
      <c r="C14" s="1"/>
      <c r="D14" s="27" t="s">
        <v>29</v>
      </c>
      <c r="E14" s="1"/>
      <c r="F14" s="24" t="s">
        <v>68</v>
      </c>
      <c r="G14" s="28">
        <v>29</v>
      </c>
    </row>
    <row r="15" spans="1:7">
      <c r="A15" s="24" t="s">
        <v>158</v>
      </c>
      <c r="B15" s="28">
        <v>1455</v>
      </c>
      <c r="C15" s="1"/>
      <c r="D15" s="27" t="s">
        <v>29</v>
      </c>
      <c r="E15" s="1"/>
      <c r="F15" s="24" t="s">
        <v>69</v>
      </c>
      <c r="G15" s="28">
        <v>120</v>
      </c>
    </row>
    <row r="16" spans="1:7">
      <c r="A16" s="24" t="s">
        <v>159</v>
      </c>
      <c r="B16" s="28">
        <v>2595</v>
      </c>
      <c r="C16" s="1"/>
      <c r="D16" s="27" t="s">
        <v>29</v>
      </c>
      <c r="E16" s="1"/>
      <c r="F16" s="24" t="s">
        <v>70</v>
      </c>
      <c r="G16" s="28">
        <v>109</v>
      </c>
    </row>
    <row r="17" spans="1:7">
      <c r="A17" s="24" t="s">
        <v>287</v>
      </c>
      <c r="B17" s="28">
        <v>26807</v>
      </c>
      <c r="C17" s="1"/>
      <c r="D17" s="27" t="s">
        <v>29</v>
      </c>
      <c r="E17" s="1"/>
      <c r="F17" s="24" t="s">
        <v>71</v>
      </c>
      <c r="G17" s="28">
        <v>106</v>
      </c>
    </row>
    <row r="18" spans="1:7">
      <c r="A18" s="24" t="s">
        <v>294</v>
      </c>
      <c r="B18" s="28">
        <v>30859</v>
      </c>
      <c r="C18" s="1"/>
      <c r="D18" s="27" t="s">
        <v>29</v>
      </c>
      <c r="E18" s="1"/>
      <c r="F18" s="24" t="s">
        <v>30</v>
      </c>
      <c r="G18" s="28">
        <v>29</v>
      </c>
    </row>
    <row r="19" spans="1:7">
      <c r="A19" s="24" t="s">
        <v>291</v>
      </c>
      <c r="B19" s="28">
        <v>30967</v>
      </c>
      <c r="C19" s="1"/>
      <c r="D19" s="27" t="s">
        <v>29</v>
      </c>
      <c r="E19" s="1"/>
      <c r="F19" s="24" t="s">
        <v>11</v>
      </c>
      <c r="G19" s="28">
        <v>42</v>
      </c>
    </row>
    <row r="20" spans="1:7">
      <c r="A20" s="24" t="s">
        <v>160</v>
      </c>
      <c r="B20" s="29">
        <v>11988</v>
      </c>
      <c r="C20" s="1"/>
      <c r="D20" s="27" t="s">
        <v>29</v>
      </c>
      <c r="E20" s="1"/>
      <c r="F20" s="24" t="s">
        <v>32</v>
      </c>
      <c r="G20" s="28">
        <v>49</v>
      </c>
    </row>
    <row r="21" spans="1:7">
      <c r="A21" s="24" t="s">
        <v>161</v>
      </c>
      <c r="B21" s="28">
        <v>26784</v>
      </c>
      <c r="C21" s="1"/>
      <c r="D21" s="27" t="s">
        <v>29</v>
      </c>
      <c r="E21" s="1"/>
      <c r="F21" s="24" t="s">
        <v>12</v>
      </c>
      <c r="G21" s="28">
        <v>60</v>
      </c>
    </row>
    <row r="22" spans="1:7">
      <c r="A22" s="24" t="s">
        <v>162</v>
      </c>
      <c r="B22" s="28">
        <v>11161</v>
      </c>
      <c r="C22" s="1"/>
      <c r="D22" s="27" t="s">
        <v>29</v>
      </c>
      <c r="E22" s="1"/>
      <c r="F22" s="24" t="s">
        <v>33</v>
      </c>
      <c r="G22" s="28">
        <v>70</v>
      </c>
    </row>
    <row r="23" spans="1:7">
      <c r="A23" s="24" t="s">
        <v>163</v>
      </c>
      <c r="B23" s="28">
        <v>11239</v>
      </c>
      <c r="C23" s="1"/>
      <c r="D23" s="27" t="s">
        <v>29</v>
      </c>
      <c r="E23" s="1"/>
      <c r="F23" s="24" t="s">
        <v>14</v>
      </c>
      <c r="G23" s="28">
        <v>80</v>
      </c>
    </row>
    <row r="24" spans="1:7">
      <c r="A24" s="24" t="s">
        <v>164</v>
      </c>
      <c r="B24" s="28">
        <v>11314</v>
      </c>
      <c r="C24" s="1"/>
      <c r="D24" s="27" t="s">
        <v>29</v>
      </c>
      <c r="E24" s="1"/>
      <c r="F24" s="24" t="s">
        <v>34</v>
      </c>
      <c r="G24" s="28">
        <v>90</v>
      </c>
    </row>
    <row r="25" spans="1:7">
      <c r="A25" s="24" t="s">
        <v>165</v>
      </c>
      <c r="B25" s="28">
        <v>8439</v>
      </c>
      <c r="C25" s="1"/>
      <c r="D25" s="27" t="s">
        <v>29</v>
      </c>
      <c r="E25" s="1"/>
      <c r="F25" s="24" t="s">
        <v>35</v>
      </c>
      <c r="G25" s="28">
        <v>99</v>
      </c>
    </row>
    <row r="26" spans="1:7">
      <c r="A26" s="24" t="s">
        <v>166</v>
      </c>
      <c r="B26" s="28">
        <v>7035</v>
      </c>
      <c r="C26" s="1"/>
      <c r="D26" s="27" t="s">
        <v>29</v>
      </c>
      <c r="E26" s="1"/>
      <c r="F26" s="24" t="s">
        <v>36</v>
      </c>
      <c r="G26" s="28">
        <v>114</v>
      </c>
    </row>
    <row r="27" spans="1:7">
      <c r="A27" s="24" t="s">
        <v>167</v>
      </c>
      <c r="B27" s="28">
        <v>6411</v>
      </c>
      <c r="C27" s="1"/>
      <c r="D27" s="27" t="s">
        <v>29</v>
      </c>
      <c r="E27" s="1"/>
      <c r="F27" s="24" t="s">
        <v>72</v>
      </c>
      <c r="G27" s="28">
        <v>141</v>
      </c>
    </row>
    <row r="28" spans="1:7">
      <c r="A28" s="24" t="s">
        <v>290</v>
      </c>
      <c r="B28" s="28">
        <v>13945</v>
      </c>
      <c r="C28" s="1"/>
      <c r="D28" s="27" t="s">
        <v>29</v>
      </c>
      <c r="E28" s="1"/>
      <c r="F28" s="24" t="s">
        <v>42</v>
      </c>
      <c r="G28" s="28">
        <v>27</v>
      </c>
    </row>
    <row r="29" spans="1:7">
      <c r="A29" s="24" t="s">
        <v>168</v>
      </c>
      <c r="B29" s="28">
        <v>6300</v>
      </c>
      <c r="C29" s="1"/>
      <c r="D29" s="27" t="s">
        <v>29</v>
      </c>
      <c r="E29" s="1"/>
      <c r="F29" s="24" t="s">
        <v>43</v>
      </c>
      <c r="G29" s="28">
        <v>34</v>
      </c>
    </row>
    <row r="30" spans="1:7">
      <c r="A30" s="24" t="s">
        <v>169</v>
      </c>
      <c r="B30" s="28">
        <v>5371</v>
      </c>
      <c r="C30" s="1"/>
      <c r="D30" s="27" t="s">
        <v>29</v>
      </c>
      <c r="E30" s="1"/>
      <c r="F30" s="24" t="s">
        <v>44</v>
      </c>
      <c r="G30" s="28">
        <v>39</v>
      </c>
    </row>
    <row r="31" spans="1:7">
      <c r="A31" s="24" t="s">
        <v>170</v>
      </c>
      <c r="B31" s="28">
        <v>16559</v>
      </c>
      <c r="C31" s="1"/>
      <c r="D31" s="27" t="s">
        <v>29</v>
      </c>
      <c r="E31" s="1"/>
      <c r="F31" s="24" t="s">
        <v>45</v>
      </c>
      <c r="G31" s="28">
        <v>43</v>
      </c>
    </row>
    <row r="32" spans="1:7">
      <c r="A32" s="24" t="s">
        <v>171</v>
      </c>
      <c r="B32" s="28">
        <v>8003</v>
      </c>
      <c r="C32" s="1"/>
      <c r="D32" s="27" t="s">
        <v>29</v>
      </c>
      <c r="E32" s="1"/>
      <c r="F32" s="24" t="s">
        <v>46</v>
      </c>
      <c r="G32" s="28">
        <v>46</v>
      </c>
    </row>
    <row r="33" spans="1:7">
      <c r="A33" s="24" t="s">
        <v>172</v>
      </c>
      <c r="B33" s="28">
        <v>4410</v>
      </c>
      <c r="C33" s="1"/>
      <c r="D33" s="27" t="s">
        <v>29</v>
      </c>
      <c r="E33" s="1"/>
      <c r="F33" s="24" t="s">
        <v>47</v>
      </c>
      <c r="G33" s="28">
        <v>54</v>
      </c>
    </row>
    <row r="34" spans="1:7">
      <c r="A34" s="24" t="s">
        <v>173</v>
      </c>
      <c r="B34" s="28">
        <v>6189</v>
      </c>
      <c r="C34" s="1"/>
      <c r="D34" s="27" t="s">
        <v>29</v>
      </c>
      <c r="E34" s="1"/>
      <c r="F34" s="24" t="s">
        <v>48</v>
      </c>
      <c r="G34" s="28">
        <v>54</v>
      </c>
    </row>
    <row r="35" spans="1:7">
      <c r="A35" s="24" t="s">
        <v>174</v>
      </c>
      <c r="B35" s="28">
        <v>6218</v>
      </c>
      <c r="C35" s="1"/>
      <c r="D35" s="27" t="s">
        <v>29</v>
      </c>
      <c r="E35" s="1"/>
      <c r="F35" s="24" t="s">
        <v>37</v>
      </c>
      <c r="G35" s="28">
        <v>64</v>
      </c>
    </row>
    <row r="36" spans="1:7">
      <c r="A36" s="24" t="s">
        <v>175</v>
      </c>
      <c r="B36" s="28">
        <v>24789</v>
      </c>
      <c r="C36" s="1"/>
      <c r="D36" s="27" t="s">
        <v>29</v>
      </c>
      <c r="E36" s="1"/>
      <c r="F36" s="24" t="s">
        <v>38</v>
      </c>
      <c r="G36" s="28">
        <v>65</v>
      </c>
    </row>
    <row r="37" spans="1:7">
      <c r="A37" s="24" t="s">
        <v>176</v>
      </c>
      <c r="B37" s="28">
        <v>15978</v>
      </c>
      <c r="C37" s="1"/>
      <c r="D37" s="27" t="s">
        <v>29</v>
      </c>
      <c r="E37" s="1"/>
      <c r="F37" s="24" t="s">
        <v>39</v>
      </c>
      <c r="G37" s="28">
        <v>76</v>
      </c>
    </row>
    <row r="38" spans="1:7">
      <c r="A38" s="24" t="s">
        <v>177</v>
      </c>
      <c r="B38" s="28">
        <v>9673</v>
      </c>
      <c r="C38" s="1"/>
      <c r="D38" s="27" t="s">
        <v>29</v>
      </c>
      <c r="E38" s="1"/>
      <c r="F38" s="24" t="s">
        <v>13</v>
      </c>
      <c r="G38" s="28">
        <v>90</v>
      </c>
    </row>
    <row r="39" spans="1:7">
      <c r="A39" s="24"/>
      <c r="B39" s="28"/>
      <c r="C39" s="1"/>
      <c r="D39" s="27"/>
      <c r="E39" s="1"/>
      <c r="F39" s="24" t="s">
        <v>40</v>
      </c>
      <c r="G39" s="28">
        <v>106</v>
      </c>
    </row>
    <row r="40" spans="1:7">
      <c r="A40" s="86" t="s">
        <v>125</v>
      </c>
      <c r="B40" s="28"/>
      <c r="C40" s="1"/>
      <c r="D40" s="27" t="s">
        <v>29</v>
      </c>
      <c r="E40" s="1"/>
      <c r="F40" s="24" t="s">
        <v>41</v>
      </c>
      <c r="G40" s="28">
        <v>123</v>
      </c>
    </row>
    <row r="41" spans="1:7">
      <c r="A41" s="95" t="s">
        <v>286</v>
      </c>
      <c r="B41" s="28">
        <v>10644</v>
      </c>
      <c r="C41" s="1"/>
      <c r="D41" s="27" t="s">
        <v>29</v>
      </c>
      <c r="E41" s="1"/>
      <c r="F41" s="24" t="s">
        <v>186</v>
      </c>
      <c r="G41" s="28">
        <v>141</v>
      </c>
    </row>
    <row r="42" spans="1:7">
      <c r="A42" s="24" t="s">
        <v>282</v>
      </c>
      <c r="B42" s="33">
        <v>22979</v>
      </c>
      <c r="C42" s="1"/>
      <c r="D42" s="27" t="s">
        <v>29</v>
      </c>
      <c r="E42" s="1"/>
      <c r="F42" s="24" t="s">
        <v>254</v>
      </c>
      <c r="G42" s="28">
        <v>137</v>
      </c>
    </row>
    <row r="43" spans="1:7">
      <c r="A43" s="24" t="s">
        <v>135</v>
      </c>
      <c r="B43" s="28">
        <v>20503</v>
      </c>
      <c r="C43" s="1"/>
      <c r="D43" s="27" t="s">
        <v>29</v>
      </c>
      <c r="E43" s="1"/>
      <c r="F43" s="24" t="s">
        <v>255</v>
      </c>
      <c r="G43" s="28">
        <v>109</v>
      </c>
    </row>
    <row r="44" spans="1:7">
      <c r="A44" s="24" t="s">
        <v>283</v>
      </c>
      <c r="B44" s="28">
        <v>16289</v>
      </c>
      <c r="C44" s="1"/>
      <c r="D44" s="27" t="s">
        <v>29</v>
      </c>
      <c r="E44" s="1"/>
      <c r="F44" s="24" t="s">
        <v>73</v>
      </c>
      <c r="G44" s="30">
        <v>35</v>
      </c>
    </row>
    <row r="45" spans="1:7">
      <c r="A45" s="24" t="s">
        <v>284</v>
      </c>
      <c r="B45" s="28">
        <v>11360</v>
      </c>
      <c r="C45" s="1"/>
      <c r="D45" s="27" t="s">
        <v>29</v>
      </c>
      <c r="E45" s="1"/>
      <c r="F45" s="26" t="s">
        <v>74</v>
      </c>
      <c r="G45" s="31">
        <v>38</v>
      </c>
    </row>
    <row r="46" spans="1:7">
      <c r="A46" s="24"/>
      <c r="B46" s="28"/>
      <c r="C46" s="9"/>
      <c r="D46" s="27" t="s">
        <v>29</v>
      </c>
      <c r="E46" s="1"/>
      <c r="F46" s="26" t="s">
        <v>75</v>
      </c>
      <c r="G46" s="31">
        <v>38</v>
      </c>
    </row>
    <row r="47" spans="1:7">
      <c r="A47" s="24"/>
      <c r="B47" s="29"/>
      <c r="C47" s="9"/>
      <c r="E47" s="1"/>
      <c r="F47" s="26" t="s">
        <v>76</v>
      </c>
      <c r="G47" s="31">
        <v>44</v>
      </c>
    </row>
    <row r="48" spans="1:7">
      <c r="A48" s="86" t="s">
        <v>126</v>
      </c>
      <c r="B48" s="28"/>
      <c r="C48" s="9"/>
      <c r="E48" s="1"/>
      <c r="F48" s="26" t="s">
        <v>77</v>
      </c>
      <c r="G48" s="31">
        <v>45</v>
      </c>
    </row>
    <row r="49" spans="1:7">
      <c r="A49" s="95" t="s">
        <v>140</v>
      </c>
      <c r="B49" s="28">
        <v>15</v>
      </c>
      <c r="C49" s="9"/>
      <c r="D49" s="9" t="s">
        <v>7</v>
      </c>
      <c r="E49" s="1"/>
      <c r="F49" s="26" t="s">
        <v>78</v>
      </c>
      <c r="G49" s="31">
        <v>49</v>
      </c>
    </row>
    <row r="50" spans="1:7">
      <c r="A50" s="95" t="s">
        <v>256</v>
      </c>
      <c r="B50" s="28">
        <v>13</v>
      </c>
      <c r="C50" s="9"/>
      <c r="D50" s="9" t="s">
        <v>7</v>
      </c>
      <c r="E50" s="1"/>
      <c r="F50" s="26" t="s">
        <v>79</v>
      </c>
      <c r="G50" s="31">
        <v>50</v>
      </c>
    </row>
    <row r="51" spans="1:7">
      <c r="A51" s="95" t="s">
        <v>138</v>
      </c>
      <c r="B51" s="28">
        <v>52</v>
      </c>
      <c r="C51" s="9"/>
      <c r="D51" s="9" t="s">
        <v>7</v>
      </c>
      <c r="E51" s="1"/>
      <c r="F51" s="26" t="s">
        <v>80</v>
      </c>
      <c r="G51" s="31">
        <v>53</v>
      </c>
    </row>
    <row r="52" spans="1:7">
      <c r="A52" s="95" t="s">
        <v>296</v>
      </c>
      <c r="B52" s="28">
        <v>150</v>
      </c>
      <c r="C52" s="9"/>
      <c r="D52" s="9" t="s">
        <v>7</v>
      </c>
      <c r="E52" s="1"/>
      <c r="F52" s="26" t="s">
        <v>81</v>
      </c>
      <c r="G52" s="31">
        <v>56</v>
      </c>
    </row>
    <row r="53" spans="1:7">
      <c r="A53" s="95" t="s">
        <v>84</v>
      </c>
      <c r="B53" s="28">
        <v>15</v>
      </c>
      <c r="C53" s="9"/>
      <c r="D53" s="9" t="s">
        <v>7</v>
      </c>
      <c r="E53" s="1"/>
      <c r="F53" s="26" t="s">
        <v>82</v>
      </c>
      <c r="G53" s="31">
        <v>57</v>
      </c>
    </row>
    <row r="54" spans="1:7">
      <c r="A54" s="95" t="s">
        <v>257</v>
      </c>
      <c r="B54" s="28">
        <v>17</v>
      </c>
      <c r="C54" s="9"/>
      <c r="D54" s="9" t="s">
        <v>7</v>
      </c>
      <c r="E54" s="1"/>
      <c r="F54" s="26" t="s">
        <v>83</v>
      </c>
      <c r="G54" s="31">
        <v>62</v>
      </c>
    </row>
    <row r="55" spans="1:7">
      <c r="A55" s="95" t="s">
        <v>258</v>
      </c>
      <c r="B55" s="28">
        <v>40</v>
      </c>
      <c r="C55" s="9"/>
      <c r="D55" s="9" t="s">
        <v>7</v>
      </c>
      <c r="E55" s="1"/>
      <c r="F55" s="26" t="s">
        <v>85</v>
      </c>
      <c r="G55" s="31">
        <v>67</v>
      </c>
    </row>
    <row r="56" spans="1:7">
      <c r="A56" s="95" t="s">
        <v>132</v>
      </c>
      <c r="B56" s="28">
        <v>22</v>
      </c>
      <c r="C56" s="9"/>
      <c r="D56" s="9" t="s">
        <v>7</v>
      </c>
      <c r="E56" s="1"/>
      <c r="F56" s="26" t="s">
        <v>86</v>
      </c>
      <c r="G56" s="31">
        <v>72</v>
      </c>
    </row>
    <row r="57" spans="1:7">
      <c r="A57" s="95" t="s">
        <v>259</v>
      </c>
      <c r="B57" s="28">
        <v>9</v>
      </c>
      <c r="C57" s="9"/>
      <c r="D57" s="9" t="s">
        <v>7</v>
      </c>
      <c r="E57" s="1"/>
      <c r="F57" s="26" t="s">
        <v>87</v>
      </c>
      <c r="G57" s="31">
        <v>84</v>
      </c>
    </row>
    <row r="58" spans="1:7">
      <c r="A58" s="95" t="s">
        <v>260</v>
      </c>
      <c r="B58" s="28">
        <v>14</v>
      </c>
      <c r="C58" s="9"/>
      <c r="D58" s="9" t="s">
        <v>7</v>
      </c>
      <c r="E58" s="1"/>
      <c r="F58" s="1"/>
      <c r="G58" s="1"/>
    </row>
    <row r="59" spans="1:7">
      <c r="A59" s="95" t="s">
        <v>88</v>
      </c>
      <c r="B59" s="28">
        <v>38</v>
      </c>
      <c r="C59" s="9"/>
      <c r="D59" s="9" t="s">
        <v>7</v>
      </c>
      <c r="E59" s="1"/>
      <c r="F59" s="1"/>
      <c r="G59" s="1"/>
    </row>
    <row r="60" spans="1:7">
      <c r="A60" s="95" t="s">
        <v>261</v>
      </c>
      <c r="B60" s="28">
        <v>13</v>
      </c>
      <c r="C60" s="9"/>
      <c r="D60" s="9" t="s">
        <v>7</v>
      </c>
      <c r="E60" s="1"/>
      <c r="F60" s="1"/>
      <c r="G60" s="1"/>
    </row>
    <row r="61" spans="1:7">
      <c r="A61" s="95" t="s">
        <v>262</v>
      </c>
      <c r="B61" s="28">
        <v>4</v>
      </c>
      <c r="C61" s="9"/>
      <c r="D61" s="9" t="s">
        <v>7</v>
      </c>
      <c r="E61" s="1"/>
      <c r="F61" s="1"/>
      <c r="G61" s="1"/>
    </row>
    <row r="62" spans="1:7">
      <c r="A62" s="95" t="s">
        <v>263</v>
      </c>
      <c r="B62" s="28">
        <v>5</v>
      </c>
      <c r="C62" s="9"/>
      <c r="D62" s="9" t="s">
        <v>7</v>
      </c>
      <c r="E62" s="1"/>
      <c r="F62" s="1"/>
      <c r="G62" s="1"/>
    </row>
    <row r="63" spans="1:7">
      <c r="A63" s="95" t="s">
        <v>264</v>
      </c>
      <c r="B63" s="28">
        <v>296</v>
      </c>
      <c r="C63" s="9"/>
      <c r="D63" s="9" t="s">
        <v>7</v>
      </c>
      <c r="E63" s="1"/>
      <c r="F63" s="1"/>
      <c r="G63" s="1"/>
    </row>
    <row r="64" spans="1:7">
      <c r="A64" s="95" t="s">
        <v>89</v>
      </c>
      <c r="B64" s="28">
        <v>77</v>
      </c>
      <c r="C64" s="9"/>
      <c r="D64" s="9" t="s">
        <v>7</v>
      </c>
      <c r="E64" s="1"/>
      <c r="F64" s="1"/>
      <c r="G64" s="1"/>
    </row>
    <row r="65" spans="1:7">
      <c r="A65" s="95" t="s">
        <v>265</v>
      </c>
      <c r="B65" s="28">
        <v>30</v>
      </c>
      <c r="C65" s="9"/>
      <c r="D65" s="9" t="s">
        <v>7</v>
      </c>
      <c r="E65" s="1"/>
      <c r="F65" s="1"/>
      <c r="G65" s="1"/>
    </row>
    <row r="66" spans="1:7">
      <c r="A66" s="95" t="s">
        <v>266</v>
      </c>
      <c r="B66" s="28">
        <v>3</v>
      </c>
      <c r="C66" s="9"/>
      <c r="D66" s="9" t="s">
        <v>7</v>
      </c>
      <c r="E66" s="1"/>
      <c r="F66" s="1"/>
      <c r="G66" s="1"/>
    </row>
    <row r="67" spans="1:7">
      <c r="A67" s="95" t="s">
        <v>267</v>
      </c>
      <c r="B67" s="28">
        <v>3</v>
      </c>
      <c r="C67" s="9"/>
      <c r="D67" s="9" t="s">
        <v>7</v>
      </c>
      <c r="E67" s="1"/>
      <c r="F67" s="1"/>
      <c r="G67" s="1"/>
    </row>
    <row r="68" spans="1:7">
      <c r="A68" s="95" t="s">
        <v>268</v>
      </c>
      <c r="B68" s="28">
        <v>2</v>
      </c>
      <c r="C68" s="9"/>
      <c r="D68" s="9" t="s">
        <v>7</v>
      </c>
      <c r="E68" s="1"/>
      <c r="F68" s="1"/>
      <c r="G68" s="1"/>
    </row>
    <row r="69" spans="1:7">
      <c r="A69" s="95" t="s">
        <v>269</v>
      </c>
      <c r="B69" s="28">
        <v>5</v>
      </c>
      <c r="C69" s="9"/>
      <c r="D69" s="9" t="s">
        <v>7</v>
      </c>
      <c r="E69" s="1"/>
      <c r="F69" s="1"/>
      <c r="G69" s="1"/>
    </row>
    <row r="70" spans="1:7">
      <c r="A70" s="95" t="s">
        <v>270</v>
      </c>
      <c r="B70" s="28">
        <v>288</v>
      </c>
      <c r="C70" s="9"/>
      <c r="D70" s="9" t="s">
        <v>7</v>
      </c>
      <c r="E70" s="1"/>
      <c r="F70" s="1"/>
      <c r="G70" s="1"/>
    </row>
    <row r="71" spans="1:7">
      <c r="A71" s="24" t="s">
        <v>271</v>
      </c>
      <c r="B71" s="28">
        <v>12</v>
      </c>
      <c r="C71" s="1"/>
      <c r="D71" s="9" t="s">
        <v>7</v>
      </c>
      <c r="E71" s="1"/>
      <c r="F71" s="1"/>
      <c r="G71" s="1"/>
    </row>
    <row r="72" spans="1:7">
      <c r="A72" s="24" t="s">
        <v>272</v>
      </c>
      <c r="B72" s="33">
        <v>136</v>
      </c>
      <c r="C72" s="1"/>
      <c r="D72" s="9" t="s">
        <v>7</v>
      </c>
      <c r="E72" s="1"/>
      <c r="F72" s="1"/>
      <c r="G72" s="1"/>
    </row>
    <row r="73" spans="1:7">
      <c r="A73" s="24" t="s">
        <v>273</v>
      </c>
      <c r="B73" s="33">
        <v>79</v>
      </c>
      <c r="C73" s="1"/>
      <c r="D73" s="9" t="s">
        <v>7</v>
      </c>
      <c r="E73" s="1"/>
      <c r="F73" s="1"/>
      <c r="G73" s="1"/>
    </row>
    <row r="74" spans="1:7">
      <c r="A74" s="24" t="s">
        <v>295</v>
      </c>
      <c r="B74" s="28">
        <v>170</v>
      </c>
      <c r="C74" s="1"/>
      <c r="D74" s="9" t="s">
        <v>62</v>
      </c>
      <c r="E74" s="1"/>
      <c r="F74" s="1"/>
      <c r="G74" s="1"/>
    </row>
    <row r="75" spans="1:7">
      <c r="A75" s="24" t="s">
        <v>285</v>
      </c>
      <c r="B75" s="28">
        <v>170</v>
      </c>
      <c r="C75" s="1"/>
      <c r="D75" s="9" t="s">
        <v>62</v>
      </c>
      <c r="E75" s="1"/>
      <c r="F75" s="1"/>
      <c r="G75" s="1"/>
    </row>
    <row r="76" spans="1:7">
      <c r="A76" s="24" t="s">
        <v>274</v>
      </c>
      <c r="B76" s="28">
        <v>8</v>
      </c>
      <c r="C76" s="1"/>
      <c r="D76" s="9" t="s">
        <v>7</v>
      </c>
      <c r="E76" s="1"/>
      <c r="F76" s="1"/>
      <c r="G76" s="1"/>
    </row>
    <row r="77" spans="1:7">
      <c r="A77" s="24" t="s">
        <v>275</v>
      </c>
      <c r="B77" s="28">
        <v>19</v>
      </c>
      <c r="C77" s="1"/>
      <c r="D77" s="9" t="s">
        <v>7</v>
      </c>
      <c r="E77" s="1"/>
      <c r="F77" s="1"/>
      <c r="G77" s="1"/>
    </row>
    <row r="78" spans="1:7">
      <c r="A78" s="24" t="s">
        <v>90</v>
      </c>
      <c r="B78" s="28">
        <v>81</v>
      </c>
      <c r="C78" s="1"/>
      <c r="D78" s="9" t="s">
        <v>7</v>
      </c>
      <c r="E78" s="1"/>
      <c r="F78" s="1"/>
      <c r="G78" s="1"/>
    </row>
    <row r="79" spans="1:7">
      <c r="A79" s="24" t="s">
        <v>139</v>
      </c>
      <c r="B79" s="28">
        <v>73</v>
      </c>
      <c r="C79" s="1"/>
      <c r="D79" s="9" t="s">
        <v>7</v>
      </c>
      <c r="E79" s="1"/>
      <c r="F79" s="1"/>
      <c r="G79" s="1"/>
    </row>
    <row r="80" spans="1:7">
      <c r="A80" s="24" t="s">
        <v>181</v>
      </c>
      <c r="B80" s="28">
        <v>102</v>
      </c>
      <c r="C80" s="9"/>
      <c r="D80" s="9" t="s">
        <v>7</v>
      </c>
      <c r="E80" s="1"/>
      <c r="F80" s="1"/>
      <c r="G80" s="1"/>
    </row>
    <row r="81" spans="1:7">
      <c r="A81" s="24" t="s">
        <v>276</v>
      </c>
      <c r="B81" s="28">
        <v>13</v>
      </c>
      <c r="C81" s="9"/>
      <c r="D81" s="9" t="s">
        <v>7</v>
      </c>
      <c r="E81" s="1"/>
      <c r="F81" s="1"/>
      <c r="G81" s="1"/>
    </row>
    <row r="82" spans="1:7">
      <c r="A82" s="24" t="s">
        <v>277</v>
      </c>
      <c r="B82" s="28">
        <v>149</v>
      </c>
      <c r="C82" s="27"/>
      <c r="D82" s="9" t="s">
        <v>7</v>
      </c>
      <c r="E82" s="1"/>
      <c r="F82" s="1"/>
      <c r="G82" s="1"/>
    </row>
    <row r="83" spans="1:7">
      <c r="A83" s="24" t="s">
        <v>136</v>
      </c>
      <c r="B83" s="28">
        <v>371</v>
      </c>
      <c r="C83" s="27"/>
      <c r="D83" s="9" t="s">
        <v>7</v>
      </c>
      <c r="E83" s="1"/>
      <c r="F83" s="1"/>
      <c r="G83" s="1"/>
    </row>
    <row r="84" spans="1:7">
      <c r="A84" s="24" t="s">
        <v>137</v>
      </c>
      <c r="B84" s="28">
        <v>25</v>
      </c>
      <c r="C84" s="27"/>
      <c r="D84" s="9" t="s">
        <v>7</v>
      </c>
      <c r="E84" s="1"/>
      <c r="F84" s="1"/>
      <c r="G84" s="1"/>
    </row>
    <row r="85" spans="1:7">
      <c r="A85" s="24" t="s">
        <v>278</v>
      </c>
      <c r="B85" s="28">
        <v>88</v>
      </c>
      <c r="C85" s="27"/>
      <c r="D85" s="9" t="s">
        <v>7</v>
      </c>
      <c r="E85" s="1"/>
      <c r="F85" s="1"/>
      <c r="G85" s="1"/>
    </row>
    <row r="86" spans="1:7">
      <c r="A86" s="24" t="s">
        <v>279</v>
      </c>
      <c r="B86" s="28">
        <v>80</v>
      </c>
      <c r="C86" s="27"/>
      <c r="D86" s="9" t="s">
        <v>7</v>
      </c>
      <c r="E86" s="1"/>
      <c r="F86" s="1"/>
      <c r="G86" s="1"/>
    </row>
    <row r="87" spans="1:7">
      <c r="A87" s="24" t="s">
        <v>280</v>
      </c>
      <c r="B87" s="28">
        <v>80</v>
      </c>
      <c r="C87" s="27"/>
      <c r="D87" s="9" t="s">
        <v>7</v>
      </c>
      <c r="E87" s="1"/>
      <c r="F87" s="1"/>
      <c r="G87" s="1"/>
    </row>
    <row r="88" spans="1:7">
      <c r="A88" s="24" t="s">
        <v>281</v>
      </c>
      <c r="B88" s="28">
        <v>58</v>
      </c>
      <c r="C88" s="27"/>
      <c r="D88" s="9" t="s">
        <v>7</v>
      </c>
      <c r="E88" s="1"/>
      <c r="F88" s="1"/>
      <c r="G88" s="1"/>
    </row>
    <row r="89" spans="1:7">
      <c r="A89" s="24"/>
      <c r="B89" s="28"/>
      <c r="C89" s="27"/>
      <c r="E89" s="1"/>
      <c r="F89" s="1"/>
      <c r="G89" s="1"/>
    </row>
    <row r="90" spans="1:7">
      <c r="A90" s="404" t="s">
        <v>127</v>
      </c>
      <c r="B90" s="28"/>
      <c r="C90" s="27"/>
      <c r="D90" s="27"/>
      <c r="E90" s="1"/>
      <c r="F90" s="1"/>
      <c r="G90" s="1"/>
    </row>
    <row r="91" spans="1:7">
      <c r="A91" s="393" t="s">
        <v>299</v>
      </c>
      <c r="B91" s="394">
        <v>0.17399999999999999</v>
      </c>
      <c r="C91" s="405"/>
      <c r="D91" s="396" t="s">
        <v>31</v>
      </c>
      <c r="E91" s="1"/>
      <c r="F91" s="1"/>
      <c r="G91" s="1"/>
    </row>
    <row r="92" spans="1:7">
      <c r="A92" s="397" t="s">
        <v>300</v>
      </c>
      <c r="B92" s="406"/>
      <c r="C92" s="403">
        <v>7.6</v>
      </c>
      <c r="D92" s="400" t="s">
        <v>49</v>
      </c>
      <c r="E92" s="1"/>
      <c r="F92" s="1"/>
      <c r="G92" s="1"/>
    </row>
    <row r="93" spans="1:7">
      <c r="A93" s="393" t="s">
        <v>301</v>
      </c>
      <c r="B93" s="394">
        <v>0.13200000000000001</v>
      </c>
      <c r="C93" s="402"/>
      <c r="D93" s="396" t="s">
        <v>31</v>
      </c>
      <c r="F93" s="1"/>
      <c r="G93" s="1"/>
    </row>
    <row r="94" spans="1:7">
      <c r="A94" s="397" t="s">
        <v>302</v>
      </c>
      <c r="B94" s="398"/>
      <c r="C94" s="403">
        <v>6.57</v>
      </c>
      <c r="D94" s="400" t="s">
        <v>49</v>
      </c>
      <c r="F94" s="1"/>
      <c r="G94" s="1"/>
    </row>
    <row r="95" spans="1:7">
      <c r="A95" s="393" t="s">
        <v>303</v>
      </c>
      <c r="B95" s="394">
        <v>0.126</v>
      </c>
      <c r="C95" s="402"/>
      <c r="D95" s="396" t="s">
        <v>31</v>
      </c>
      <c r="F95" s="1"/>
      <c r="G95" s="1"/>
    </row>
    <row r="96" spans="1:7">
      <c r="A96" s="397" t="s">
        <v>304</v>
      </c>
      <c r="B96" s="398"/>
      <c r="C96" s="403">
        <v>5.73</v>
      </c>
      <c r="D96" s="400" t="s">
        <v>49</v>
      </c>
      <c r="F96" s="1"/>
      <c r="G96" s="1"/>
    </row>
    <row r="97" spans="1:10">
      <c r="A97" s="393" t="s">
        <v>305</v>
      </c>
      <c r="B97" s="394">
        <v>0.27500000000000002</v>
      </c>
      <c r="C97" s="402"/>
      <c r="D97" s="396" t="s">
        <v>31</v>
      </c>
    </row>
    <row r="98" spans="1:10">
      <c r="A98" s="397" t="s">
        <v>306</v>
      </c>
      <c r="B98" s="398"/>
      <c r="C98" s="403">
        <v>10.53</v>
      </c>
      <c r="D98" s="400" t="s">
        <v>49</v>
      </c>
    </row>
    <row r="99" spans="1:10">
      <c r="A99" s="393" t="s">
        <v>326</v>
      </c>
      <c r="B99" s="394">
        <v>0.21099999999999999</v>
      </c>
      <c r="C99" s="401"/>
      <c r="D99" s="396" t="s">
        <v>31</v>
      </c>
    </row>
    <row r="100" spans="1:10">
      <c r="A100" s="397" t="s">
        <v>327</v>
      </c>
      <c r="B100" s="398"/>
      <c r="C100" s="399">
        <v>9.77</v>
      </c>
      <c r="D100" s="400" t="s">
        <v>49</v>
      </c>
    </row>
    <row r="101" spans="1:10">
      <c r="A101" s="393" t="s">
        <v>332</v>
      </c>
      <c r="B101" s="394">
        <v>0.20699999999999999</v>
      </c>
      <c r="C101" s="395"/>
      <c r="D101" s="396" t="s">
        <v>31</v>
      </c>
    </row>
    <row r="102" spans="1:10">
      <c r="A102" s="397" t="s">
        <v>333</v>
      </c>
      <c r="B102" s="398"/>
      <c r="C102" s="399">
        <v>8.6300000000000008</v>
      </c>
      <c r="D102" s="400" t="s">
        <v>49</v>
      </c>
    </row>
    <row r="103" spans="1:10">
      <c r="A103" s="393" t="s">
        <v>328</v>
      </c>
      <c r="B103" s="407">
        <v>0.16300000000000001</v>
      </c>
      <c r="C103" s="395"/>
      <c r="D103" s="396" t="s">
        <v>31</v>
      </c>
    </row>
    <row r="104" spans="1:10">
      <c r="A104" s="397" t="s">
        <v>329</v>
      </c>
      <c r="B104" s="408"/>
      <c r="C104" s="399">
        <v>7.5</v>
      </c>
      <c r="D104" s="400" t="s">
        <v>49</v>
      </c>
    </row>
    <row r="105" spans="1:10">
      <c r="A105" s="393" t="s">
        <v>312</v>
      </c>
      <c r="B105" s="407">
        <v>0.31</v>
      </c>
      <c r="C105" s="395"/>
      <c r="D105" s="396" t="s">
        <v>31</v>
      </c>
    </row>
    <row r="106" spans="1:10">
      <c r="A106" s="397" t="s">
        <v>313</v>
      </c>
      <c r="B106" s="408"/>
      <c r="C106" s="399">
        <v>9.1999999999999993</v>
      </c>
      <c r="D106" s="400" t="s">
        <v>49</v>
      </c>
    </row>
    <row r="107" spans="1:10">
      <c r="A107" s="393" t="s">
        <v>330</v>
      </c>
      <c r="B107" s="407">
        <v>0.25700000000000001</v>
      </c>
      <c r="C107" s="395"/>
      <c r="D107" s="396" t="s">
        <v>31</v>
      </c>
      <c r="J107" s="416"/>
    </row>
    <row r="108" spans="1:10">
      <c r="A108" s="397" t="s">
        <v>331</v>
      </c>
      <c r="B108" s="408"/>
      <c r="C108" s="399">
        <v>6.83</v>
      </c>
      <c r="D108" s="400" t="s">
        <v>49</v>
      </c>
      <c r="J108" s="416"/>
    </row>
    <row r="109" spans="1:10">
      <c r="A109" s="393" t="s">
        <v>334</v>
      </c>
      <c r="B109" s="407">
        <v>0.249</v>
      </c>
      <c r="C109" s="395"/>
      <c r="D109" s="396" t="s">
        <v>31</v>
      </c>
      <c r="J109" s="416"/>
    </row>
    <row r="110" spans="1:10">
      <c r="A110" s="409" t="s">
        <v>335</v>
      </c>
      <c r="B110" s="410"/>
      <c r="C110" s="411">
        <v>7.93</v>
      </c>
      <c r="D110" s="400" t="s">
        <v>49</v>
      </c>
      <c r="J110" s="416"/>
    </row>
    <row r="111" spans="1:10">
      <c r="A111" s="393" t="s">
        <v>322</v>
      </c>
      <c r="B111" s="394">
        <v>0.26400000000000001</v>
      </c>
      <c r="C111" s="395"/>
      <c r="D111" s="396" t="s">
        <v>31</v>
      </c>
      <c r="J111" s="416"/>
    </row>
    <row r="112" spans="1:10">
      <c r="A112" s="397" t="s">
        <v>323</v>
      </c>
      <c r="B112" s="398"/>
      <c r="C112" s="399">
        <v>6.26</v>
      </c>
      <c r="D112" s="400" t="s">
        <v>49</v>
      </c>
      <c r="J112" s="416"/>
    </row>
    <row r="113" spans="1:4">
      <c r="A113" s="412" t="s">
        <v>324</v>
      </c>
      <c r="B113" s="413">
        <v>0.3</v>
      </c>
      <c r="C113" s="414"/>
      <c r="D113" s="396" t="s">
        <v>31</v>
      </c>
    </row>
    <row r="114" spans="1:4">
      <c r="A114" s="409" t="s">
        <v>325</v>
      </c>
      <c r="B114" s="410"/>
      <c r="C114" s="411">
        <v>7.17</v>
      </c>
      <c r="D114" s="400" t="s">
        <v>49</v>
      </c>
    </row>
    <row r="115" spans="1:4">
      <c r="A115" s="412" t="s">
        <v>320</v>
      </c>
      <c r="B115" s="413">
        <v>0.252</v>
      </c>
      <c r="C115" s="414"/>
      <c r="D115" s="396" t="s">
        <v>31</v>
      </c>
    </row>
    <row r="116" spans="1:4">
      <c r="A116" s="409" t="s">
        <v>321</v>
      </c>
      <c r="B116" s="410"/>
      <c r="C116" s="411">
        <v>5.37</v>
      </c>
      <c r="D116" s="400" t="s">
        <v>49</v>
      </c>
    </row>
    <row r="117" spans="1:4">
      <c r="A117" s="412" t="s">
        <v>319</v>
      </c>
      <c r="B117" s="413">
        <v>0.248</v>
      </c>
      <c r="C117" s="414"/>
      <c r="D117" s="396" t="s">
        <v>31</v>
      </c>
    </row>
    <row r="118" spans="1:4">
      <c r="A118" s="409" t="s">
        <v>318</v>
      </c>
      <c r="B118" s="410"/>
      <c r="C118" s="411">
        <v>5.57</v>
      </c>
      <c r="D118" s="415" t="s">
        <v>49</v>
      </c>
    </row>
    <row r="119" spans="1:4">
      <c r="A119" s="412" t="s">
        <v>314</v>
      </c>
      <c r="B119" s="413">
        <v>0.33600000000000002</v>
      </c>
      <c r="C119" s="414"/>
      <c r="D119" s="396" t="s">
        <v>31</v>
      </c>
    </row>
    <row r="120" spans="1:4">
      <c r="A120" s="409" t="s">
        <v>315</v>
      </c>
      <c r="B120" s="410"/>
      <c r="C120" s="411">
        <v>7.47</v>
      </c>
      <c r="D120" s="400" t="s">
        <v>49</v>
      </c>
    </row>
    <row r="121" spans="1:4">
      <c r="A121" s="412" t="s">
        <v>316</v>
      </c>
      <c r="B121" s="413">
        <v>0.32</v>
      </c>
      <c r="C121" s="414"/>
      <c r="D121" s="396" t="s">
        <v>31</v>
      </c>
    </row>
    <row r="122" spans="1:4">
      <c r="A122" s="409" t="s">
        <v>317</v>
      </c>
      <c r="B122" s="410"/>
      <c r="C122" s="411">
        <v>7.73</v>
      </c>
      <c r="D122" s="415" t="s">
        <v>49</v>
      </c>
    </row>
    <row r="123" spans="1:4">
      <c r="D123" s="34"/>
    </row>
    <row r="124" spans="1:4">
      <c r="D124" s="34"/>
    </row>
    <row r="125" spans="1:4">
      <c r="D125" s="34"/>
    </row>
    <row r="126" spans="1:4">
      <c r="D126" s="34"/>
    </row>
    <row r="127" spans="1:4">
      <c r="D127" s="34"/>
    </row>
    <row r="128" spans="1:4">
      <c r="D128" s="34"/>
    </row>
    <row r="129" spans="4:4">
      <c r="D129" s="34"/>
    </row>
    <row r="130" spans="4:4">
      <c r="D130" s="34"/>
    </row>
    <row r="131" spans="4:4">
      <c r="D131" s="34"/>
    </row>
    <row r="132" spans="4:4">
      <c r="D132"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2018-03-16T14:48:52Z</cp:lastPrinted>
  <dcterms:created xsi:type="dcterms:W3CDTF">1997-08-18T12:15:12Z</dcterms:created>
  <dcterms:modified xsi:type="dcterms:W3CDTF">2018-03-16T15:00:09Z</dcterms:modified>
</cp:coreProperties>
</file>