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codeName="ThisWorkbook" defaultThemeVersion="124226"/>
  <mc:AlternateContent xmlns:mc="http://schemas.openxmlformats.org/markup-compatibility/2006">
    <mc:Choice Requires="x15">
      <x15ac:absPath xmlns:x15ac="http://schemas.microsoft.com/office/spreadsheetml/2010/11/ac" url="C:\Users\Robert\Documents\Published Workbooks\"/>
    </mc:Choice>
  </mc:AlternateContent>
  <bookViews>
    <workbookView xWindow="0" yWindow="0" windowWidth="24000" windowHeight="8910" tabRatio="588"/>
  </bookViews>
  <sheets>
    <sheet name="User's Guide" sheetId="43" r:id="rId1"/>
    <sheet name="Project_Summary" sheetId="40" r:id="rId2"/>
    <sheet name="Daily Summary" sheetId="39" r:id="rId3"/>
    <sheet name="day1" sheetId="45" r:id="rId4"/>
    <sheet name="day2" sheetId="13" r:id="rId5"/>
    <sheet name="day3" sheetId="12" r:id="rId6"/>
    <sheet name="day4" sheetId="11" r:id="rId7"/>
    <sheet name="day5" sheetId="10" r:id="rId8"/>
    <sheet name="day6" sheetId="9" r:id="rId9"/>
    <sheet name="day7" sheetId="14" r:id="rId10"/>
    <sheet name="rate" sheetId="41" r:id="rId11"/>
    <sheet name=" blank day" sheetId="8" r:id="rId12"/>
    <sheet name="Module1" sheetId="5" state="veryHidden" r:id="rId13"/>
  </sheets>
  <definedNames>
    <definedName name="_xlnm._FilterDatabase" localSheetId="3" hidden="1">'day1'!#REF!</definedName>
    <definedName name="Personnel">rate!$F$4:$F$70</definedName>
    <definedName name="_xlnm.Print_Area" localSheetId="3">'day1'!$A$1:$I$165</definedName>
    <definedName name="_xlnm.Print_Area" localSheetId="4">'day2'!$A$1:$I$165</definedName>
    <definedName name="_xlnm.Print_Area" localSheetId="5">'day3'!$A$1:$I$165</definedName>
    <definedName name="_xlnm.Print_Area" localSheetId="6">'day4'!$A$1:$I$165</definedName>
    <definedName name="_xlnm.Print_Area" localSheetId="7">'day5'!$A$1:$I$165</definedName>
    <definedName name="_xlnm.Print_Area" localSheetId="8">'day6'!$A$1:$I$165</definedName>
    <definedName name="_xlnm.Print_Area" localSheetId="9">'day7'!$A$1:$I$165</definedName>
    <definedName name="_xlnm.Print_Area" localSheetId="1">Project_Summary!$A$1:$G$46</definedName>
    <definedName name="_xlnm.Print_Area" localSheetId="10">rate!$A$1:$G$125</definedName>
  </definedNames>
  <calcPr calcId="171027"/>
</workbook>
</file>

<file path=xl/calcChain.xml><?xml version="1.0" encoding="utf-8"?>
<calcChain xmlns="http://schemas.openxmlformats.org/spreadsheetml/2006/main">
  <c r="C383" i="14" l="1"/>
  <c r="C371" i="14"/>
  <c r="C383" i="9"/>
  <c r="C371" i="9"/>
  <c r="C383" i="10"/>
  <c r="C371" i="10"/>
  <c r="C383" i="11"/>
  <c r="C371" i="11"/>
  <c r="C383" i="12"/>
  <c r="C371" i="12"/>
  <c r="C383" i="13"/>
  <c r="C371" i="13"/>
  <c r="C383" i="45"/>
  <c r="C371" i="45"/>
  <c r="C106" i="41" l="1"/>
  <c r="C94" i="41"/>
  <c r="E83" i="14" l="1"/>
  <c r="H83" i="14" s="1"/>
  <c r="C83" i="14"/>
  <c r="F82" i="14"/>
  <c r="H82" i="14" s="1"/>
  <c r="C82" i="14"/>
  <c r="E81" i="14"/>
  <c r="H81" i="14" s="1"/>
  <c r="C81" i="14"/>
  <c r="F80" i="14"/>
  <c r="H80" i="14" s="1"/>
  <c r="C80" i="14"/>
  <c r="E79" i="14"/>
  <c r="H79" i="14" s="1"/>
  <c r="C79" i="14"/>
  <c r="F78" i="14"/>
  <c r="H78" i="14" s="1"/>
  <c r="C78" i="14"/>
  <c r="G74" i="14"/>
  <c r="E65" i="14"/>
  <c r="F65" i="14" s="1"/>
  <c r="C65" i="14"/>
  <c r="E64" i="14"/>
  <c r="F64" i="14" s="1"/>
  <c r="C64" i="14"/>
  <c r="E63" i="14"/>
  <c r="F63" i="14" s="1"/>
  <c r="C63" i="14"/>
  <c r="E62" i="14"/>
  <c r="F62" i="14" s="1"/>
  <c r="C62" i="14"/>
  <c r="E61" i="14"/>
  <c r="F61" i="14" s="1"/>
  <c r="C61" i="14"/>
  <c r="E55" i="14"/>
  <c r="F55" i="14" s="1"/>
  <c r="C55" i="14"/>
  <c r="E54" i="14"/>
  <c r="F54" i="14" s="1"/>
  <c r="C54" i="14"/>
  <c r="E53" i="14"/>
  <c r="F53" i="14" s="1"/>
  <c r="C53" i="14"/>
  <c r="E52" i="14"/>
  <c r="F52" i="14" s="1"/>
  <c r="C52" i="14"/>
  <c r="E51" i="14"/>
  <c r="F51" i="14" s="1"/>
  <c r="C51" i="14"/>
  <c r="F45" i="14"/>
  <c r="G45" i="14" s="1"/>
  <c r="D45" i="14"/>
  <c r="F44" i="14"/>
  <c r="G44" i="14" s="1"/>
  <c r="D44" i="14"/>
  <c r="F43" i="14"/>
  <c r="G43" i="14" s="1"/>
  <c r="D43" i="14"/>
  <c r="F42" i="14"/>
  <c r="G42" i="14" s="1"/>
  <c r="D42" i="14"/>
  <c r="F41" i="14"/>
  <c r="G41" i="14" s="1"/>
  <c r="D41" i="14"/>
  <c r="F35" i="14"/>
  <c r="G35" i="14" s="1"/>
  <c r="D35" i="14"/>
  <c r="F34" i="14"/>
  <c r="G34" i="14" s="1"/>
  <c r="D34" i="14"/>
  <c r="F33" i="14"/>
  <c r="G33" i="14" s="1"/>
  <c r="D33" i="14"/>
  <c r="F32" i="14"/>
  <c r="G32" i="14" s="1"/>
  <c r="D32" i="14"/>
  <c r="F31" i="14"/>
  <c r="G31" i="14" s="1"/>
  <c r="D31" i="14"/>
  <c r="H25" i="14"/>
  <c r="I25" i="14" s="1"/>
  <c r="H24" i="14"/>
  <c r="I24" i="14" s="1"/>
  <c r="H23" i="14"/>
  <c r="I23" i="14" s="1"/>
  <c r="H22" i="14"/>
  <c r="I22" i="14" s="1"/>
  <c r="H21" i="14"/>
  <c r="I21" i="14" s="1"/>
  <c r="H20" i="14"/>
  <c r="I20" i="14" s="1"/>
  <c r="H19" i="14"/>
  <c r="I19" i="14" s="1"/>
  <c r="H18" i="14"/>
  <c r="I18" i="14" s="1"/>
  <c r="H17" i="14"/>
  <c r="I17" i="14" s="1"/>
  <c r="H16" i="14"/>
  <c r="I16" i="14" s="1"/>
  <c r="H15" i="14"/>
  <c r="I15" i="14" s="1"/>
  <c r="H14" i="14"/>
  <c r="I14" i="14" s="1"/>
  <c r="H13" i="14"/>
  <c r="I13" i="14" s="1"/>
  <c r="H12" i="14"/>
  <c r="I12" i="14" s="1"/>
  <c r="H11" i="14"/>
  <c r="I11" i="14" s="1"/>
  <c r="H10" i="14"/>
  <c r="I10" i="14" s="1"/>
  <c r="H9" i="14"/>
  <c r="I9" i="14" s="1"/>
  <c r="H8" i="14"/>
  <c r="I8" i="14" s="1"/>
  <c r="E83" i="9"/>
  <c r="H83" i="9" s="1"/>
  <c r="C83" i="9"/>
  <c r="F82" i="9"/>
  <c r="H82" i="9" s="1"/>
  <c r="C82" i="9"/>
  <c r="E81" i="9"/>
  <c r="H81" i="9" s="1"/>
  <c r="C81" i="9"/>
  <c r="F80" i="9"/>
  <c r="H80" i="9" s="1"/>
  <c r="C80" i="9"/>
  <c r="E79" i="9"/>
  <c r="H79" i="9" s="1"/>
  <c r="C79" i="9"/>
  <c r="F78" i="9"/>
  <c r="H78" i="9" s="1"/>
  <c r="C78" i="9"/>
  <c r="G74" i="9"/>
  <c r="E65" i="9"/>
  <c r="F65" i="9" s="1"/>
  <c r="C65" i="9"/>
  <c r="E64" i="9"/>
  <c r="F64" i="9" s="1"/>
  <c r="C64" i="9"/>
  <c r="E63" i="9"/>
  <c r="F63" i="9" s="1"/>
  <c r="C63" i="9"/>
  <c r="E62" i="9"/>
  <c r="F62" i="9" s="1"/>
  <c r="C62" i="9"/>
  <c r="E61" i="9"/>
  <c r="F61" i="9" s="1"/>
  <c r="C61" i="9"/>
  <c r="E55" i="9"/>
  <c r="F55" i="9" s="1"/>
  <c r="C55" i="9"/>
  <c r="E54" i="9"/>
  <c r="F54" i="9" s="1"/>
  <c r="C54" i="9"/>
  <c r="E53" i="9"/>
  <c r="F53" i="9" s="1"/>
  <c r="C53" i="9"/>
  <c r="E52" i="9"/>
  <c r="F52" i="9" s="1"/>
  <c r="C52" i="9"/>
  <c r="E51" i="9"/>
  <c r="F51" i="9" s="1"/>
  <c r="C51" i="9"/>
  <c r="F45" i="9"/>
  <c r="G45" i="9" s="1"/>
  <c r="D45" i="9"/>
  <c r="F44" i="9"/>
  <c r="G44" i="9" s="1"/>
  <c r="D44" i="9"/>
  <c r="F43" i="9"/>
  <c r="G43" i="9" s="1"/>
  <c r="D43" i="9"/>
  <c r="F42" i="9"/>
  <c r="G42" i="9" s="1"/>
  <c r="D42" i="9"/>
  <c r="F41" i="9"/>
  <c r="G41" i="9" s="1"/>
  <c r="D41" i="9"/>
  <c r="F35" i="9"/>
  <c r="G35" i="9" s="1"/>
  <c r="D35" i="9"/>
  <c r="F34" i="9"/>
  <c r="G34" i="9" s="1"/>
  <c r="D34" i="9"/>
  <c r="F33" i="9"/>
  <c r="G33" i="9" s="1"/>
  <c r="D33" i="9"/>
  <c r="F32" i="9"/>
  <c r="G32" i="9" s="1"/>
  <c r="D32" i="9"/>
  <c r="F31" i="9"/>
  <c r="G31" i="9" s="1"/>
  <c r="D31" i="9"/>
  <c r="H25" i="9"/>
  <c r="I25" i="9" s="1"/>
  <c r="H24" i="9"/>
  <c r="I24" i="9" s="1"/>
  <c r="H23" i="9"/>
  <c r="I23" i="9" s="1"/>
  <c r="H22" i="9"/>
  <c r="I22" i="9" s="1"/>
  <c r="H21" i="9"/>
  <c r="I21" i="9" s="1"/>
  <c r="H20" i="9"/>
  <c r="I20" i="9" s="1"/>
  <c r="H19" i="9"/>
  <c r="I19" i="9" s="1"/>
  <c r="H18" i="9"/>
  <c r="I18" i="9" s="1"/>
  <c r="H17" i="9"/>
  <c r="I17" i="9" s="1"/>
  <c r="H16" i="9"/>
  <c r="I16" i="9" s="1"/>
  <c r="H15" i="9"/>
  <c r="I15" i="9" s="1"/>
  <c r="H14" i="9"/>
  <c r="I14" i="9" s="1"/>
  <c r="H13" i="9"/>
  <c r="I13" i="9" s="1"/>
  <c r="H12" i="9"/>
  <c r="I12" i="9" s="1"/>
  <c r="H11" i="9"/>
  <c r="I11" i="9" s="1"/>
  <c r="H10" i="9"/>
  <c r="I10" i="9" s="1"/>
  <c r="H9" i="9"/>
  <c r="I9" i="9" s="1"/>
  <c r="H8" i="9"/>
  <c r="I8" i="9" s="1"/>
  <c r="E83" i="10"/>
  <c r="H83" i="10" s="1"/>
  <c r="C83" i="10"/>
  <c r="F82" i="10"/>
  <c r="H82" i="10" s="1"/>
  <c r="C82" i="10"/>
  <c r="E81" i="10"/>
  <c r="H81" i="10" s="1"/>
  <c r="C81" i="10"/>
  <c r="F80" i="10"/>
  <c r="H80" i="10" s="1"/>
  <c r="C80" i="10"/>
  <c r="E79" i="10"/>
  <c r="H79" i="10" s="1"/>
  <c r="C79" i="10"/>
  <c r="F78" i="10"/>
  <c r="H78" i="10" s="1"/>
  <c r="C78" i="10"/>
  <c r="G74" i="10"/>
  <c r="E65" i="10"/>
  <c r="F65" i="10" s="1"/>
  <c r="C65" i="10"/>
  <c r="E64" i="10"/>
  <c r="F64" i="10" s="1"/>
  <c r="C64" i="10"/>
  <c r="E63" i="10"/>
  <c r="F63" i="10" s="1"/>
  <c r="C63" i="10"/>
  <c r="E62" i="10"/>
  <c r="F62" i="10" s="1"/>
  <c r="C62" i="10"/>
  <c r="E61" i="10"/>
  <c r="F61" i="10" s="1"/>
  <c r="C61" i="10"/>
  <c r="E55" i="10"/>
  <c r="F55" i="10" s="1"/>
  <c r="C55" i="10"/>
  <c r="E54" i="10"/>
  <c r="F54" i="10" s="1"/>
  <c r="C54" i="10"/>
  <c r="E53" i="10"/>
  <c r="F53" i="10" s="1"/>
  <c r="C53" i="10"/>
  <c r="E52" i="10"/>
  <c r="F52" i="10" s="1"/>
  <c r="C52" i="10"/>
  <c r="E51" i="10"/>
  <c r="F51" i="10" s="1"/>
  <c r="C51" i="10"/>
  <c r="F45" i="10"/>
  <c r="G45" i="10" s="1"/>
  <c r="D45" i="10"/>
  <c r="F44" i="10"/>
  <c r="G44" i="10" s="1"/>
  <c r="D44" i="10"/>
  <c r="F43" i="10"/>
  <c r="G43" i="10" s="1"/>
  <c r="D43" i="10"/>
  <c r="F42" i="10"/>
  <c r="G42" i="10" s="1"/>
  <c r="D42" i="10"/>
  <c r="F41" i="10"/>
  <c r="G41" i="10" s="1"/>
  <c r="D41" i="10"/>
  <c r="F35" i="10"/>
  <c r="G35" i="10" s="1"/>
  <c r="D35" i="10"/>
  <c r="F34" i="10"/>
  <c r="G34" i="10" s="1"/>
  <c r="D34" i="10"/>
  <c r="F33" i="10"/>
  <c r="G33" i="10" s="1"/>
  <c r="D33" i="10"/>
  <c r="F32" i="10"/>
  <c r="G32" i="10" s="1"/>
  <c r="D32" i="10"/>
  <c r="F31" i="10"/>
  <c r="G31" i="10" s="1"/>
  <c r="D31" i="10"/>
  <c r="H25" i="10"/>
  <c r="I25" i="10" s="1"/>
  <c r="H24" i="10"/>
  <c r="I24" i="10" s="1"/>
  <c r="H23" i="10"/>
  <c r="I23" i="10" s="1"/>
  <c r="H22" i="10"/>
  <c r="I22" i="10" s="1"/>
  <c r="H21" i="10"/>
  <c r="I21" i="10" s="1"/>
  <c r="H20" i="10"/>
  <c r="I20" i="10" s="1"/>
  <c r="H19" i="10"/>
  <c r="I19" i="10" s="1"/>
  <c r="H18" i="10"/>
  <c r="I18" i="10" s="1"/>
  <c r="H17" i="10"/>
  <c r="I17" i="10" s="1"/>
  <c r="H16" i="10"/>
  <c r="I16" i="10" s="1"/>
  <c r="H15" i="10"/>
  <c r="I15" i="10" s="1"/>
  <c r="H14" i="10"/>
  <c r="I14" i="10" s="1"/>
  <c r="H13" i="10"/>
  <c r="I13" i="10" s="1"/>
  <c r="H12" i="10"/>
  <c r="I12" i="10" s="1"/>
  <c r="H11" i="10"/>
  <c r="I11" i="10" s="1"/>
  <c r="H10" i="10"/>
  <c r="I10" i="10" s="1"/>
  <c r="H9" i="10"/>
  <c r="I9" i="10" s="1"/>
  <c r="H8" i="10"/>
  <c r="I8" i="10" s="1"/>
  <c r="E83" i="11"/>
  <c r="H83" i="11" s="1"/>
  <c r="C83" i="11"/>
  <c r="F82" i="11"/>
  <c r="H82" i="11" s="1"/>
  <c r="C82" i="11"/>
  <c r="E81" i="11"/>
  <c r="H81" i="11" s="1"/>
  <c r="C81" i="11"/>
  <c r="F80" i="11"/>
  <c r="H80" i="11" s="1"/>
  <c r="C80" i="11"/>
  <c r="E79" i="11"/>
  <c r="H79" i="11" s="1"/>
  <c r="C79" i="11"/>
  <c r="F78" i="11"/>
  <c r="H78" i="11" s="1"/>
  <c r="C78" i="11"/>
  <c r="G74" i="11"/>
  <c r="E65" i="11"/>
  <c r="F65" i="11" s="1"/>
  <c r="C65" i="11"/>
  <c r="E64" i="11"/>
  <c r="F64" i="11" s="1"/>
  <c r="C64" i="11"/>
  <c r="E63" i="11"/>
  <c r="F63" i="11" s="1"/>
  <c r="C63" i="11"/>
  <c r="E62" i="11"/>
  <c r="F62" i="11" s="1"/>
  <c r="C62" i="11"/>
  <c r="E61" i="11"/>
  <c r="F61" i="11" s="1"/>
  <c r="F67" i="11" s="1"/>
  <c r="C61" i="11"/>
  <c r="E55" i="11"/>
  <c r="F55" i="11" s="1"/>
  <c r="C55" i="11"/>
  <c r="E54" i="11"/>
  <c r="F54" i="11" s="1"/>
  <c r="C54" i="11"/>
  <c r="E53" i="11"/>
  <c r="F53" i="11" s="1"/>
  <c r="C53" i="11"/>
  <c r="E52" i="11"/>
  <c r="F52" i="11" s="1"/>
  <c r="C52" i="11"/>
  <c r="E51" i="11"/>
  <c r="F51" i="11" s="1"/>
  <c r="C51" i="11"/>
  <c r="F45" i="11"/>
  <c r="G45" i="11" s="1"/>
  <c r="D45" i="11"/>
  <c r="F44" i="11"/>
  <c r="G44" i="11" s="1"/>
  <c r="D44" i="11"/>
  <c r="F43" i="11"/>
  <c r="G43" i="11" s="1"/>
  <c r="D43" i="11"/>
  <c r="F42" i="11"/>
  <c r="G42" i="11" s="1"/>
  <c r="D42" i="11"/>
  <c r="F41" i="11"/>
  <c r="G41" i="11" s="1"/>
  <c r="D41" i="11"/>
  <c r="F35" i="11"/>
  <c r="G35" i="11" s="1"/>
  <c r="D35" i="11"/>
  <c r="F34" i="11"/>
  <c r="G34" i="11" s="1"/>
  <c r="D34" i="11"/>
  <c r="F33" i="11"/>
  <c r="G33" i="11" s="1"/>
  <c r="D33" i="11"/>
  <c r="F32" i="11"/>
  <c r="G32" i="11" s="1"/>
  <c r="D32" i="11"/>
  <c r="F31" i="11"/>
  <c r="G31" i="11" s="1"/>
  <c r="D31" i="11"/>
  <c r="H25" i="11"/>
  <c r="I25" i="11" s="1"/>
  <c r="H24" i="11"/>
  <c r="I24" i="11" s="1"/>
  <c r="H23" i="11"/>
  <c r="I23" i="11" s="1"/>
  <c r="H22" i="11"/>
  <c r="I22" i="11" s="1"/>
  <c r="H21" i="11"/>
  <c r="I21" i="11" s="1"/>
  <c r="H20" i="11"/>
  <c r="I20" i="11" s="1"/>
  <c r="H19" i="11"/>
  <c r="I19" i="11" s="1"/>
  <c r="H18" i="11"/>
  <c r="I18" i="11" s="1"/>
  <c r="H17" i="11"/>
  <c r="I17" i="11" s="1"/>
  <c r="H16" i="11"/>
  <c r="I16" i="11" s="1"/>
  <c r="H15" i="11"/>
  <c r="I15" i="11" s="1"/>
  <c r="H14" i="11"/>
  <c r="I14" i="11" s="1"/>
  <c r="H13" i="11"/>
  <c r="I13" i="11" s="1"/>
  <c r="H12" i="11"/>
  <c r="I12" i="11" s="1"/>
  <c r="H11" i="11"/>
  <c r="I11" i="11" s="1"/>
  <c r="H10" i="11"/>
  <c r="I10" i="11" s="1"/>
  <c r="H9" i="11"/>
  <c r="I9" i="11" s="1"/>
  <c r="H8" i="11"/>
  <c r="I8" i="11" s="1"/>
  <c r="E83" i="12"/>
  <c r="H83" i="12" s="1"/>
  <c r="C83" i="12"/>
  <c r="F82" i="12"/>
  <c r="H82" i="12" s="1"/>
  <c r="C82" i="12"/>
  <c r="E81" i="12"/>
  <c r="H81" i="12" s="1"/>
  <c r="C81" i="12"/>
  <c r="F80" i="12"/>
  <c r="H80" i="12" s="1"/>
  <c r="C80" i="12"/>
  <c r="E79" i="12"/>
  <c r="H79" i="12" s="1"/>
  <c r="C79" i="12"/>
  <c r="F78" i="12"/>
  <c r="H78" i="12" s="1"/>
  <c r="C78" i="12"/>
  <c r="G74" i="12"/>
  <c r="E65" i="12"/>
  <c r="F65" i="12" s="1"/>
  <c r="C65" i="12"/>
  <c r="E64" i="12"/>
  <c r="F64" i="12" s="1"/>
  <c r="C64" i="12"/>
  <c r="E63" i="12"/>
  <c r="F63" i="12" s="1"/>
  <c r="C63" i="12"/>
  <c r="E62" i="12"/>
  <c r="F62" i="12" s="1"/>
  <c r="C62" i="12"/>
  <c r="E61" i="12"/>
  <c r="F61" i="12" s="1"/>
  <c r="C61" i="12"/>
  <c r="E55" i="12"/>
  <c r="F55" i="12" s="1"/>
  <c r="C55" i="12"/>
  <c r="E54" i="12"/>
  <c r="F54" i="12" s="1"/>
  <c r="C54" i="12"/>
  <c r="E53" i="12"/>
  <c r="F53" i="12" s="1"/>
  <c r="C53" i="12"/>
  <c r="E52" i="12"/>
  <c r="F52" i="12" s="1"/>
  <c r="C52" i="12"/>
  <c r="E51" i="12"/>
  <c r="F51" i="12" s="1"/>
  <c r="C51" i="12"/>
  <c r="F45" i="12"/>
  <c r="G45" i="12" s="1"/>
  <c r="D45" i="12"/>
  <c r="F44" i="12"/>
  <c r="G44" i="12" s="1"/>
  <c r="D44" i="12"/>
  <c r="F43" i="12"/>
  <c r="G43" i="12" s="1"/>
  <c r="D43" i="12"/>
  <c r="F42" i="12"/>
  <c r="G42" i="12" s="1"/>
  <c r="D42" i="12"/>
  <c r="F41" i="12"/>
  <c r="G41" i="12" s="1"/>
  <c r="D41" i="12"/>
  <c r="F35" i="12"/>
  <c r="G35" i="12" s="1"/>
  <c r="D35" i="12"/>
  <c r="F34" i="12"/>
  <c r="G34" i="12" s="1"/>
  <c r="D34" i="12"/>
  <c r="F33" i="12"/>
  <c r="G33" i="12" s="1"/>
  <c r="D33" i="12"/>
  <c r="F32" i="12"/>
  <c r="G32" i="12" s="1"/>
  <c r="D32" i="12"/>
  <c r="F31" i="12"/>
  <c r="G31" i="12" s="1"/>
  <c r="D31" i="12"/>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H11" i="12"/>
  <c r="I11" i="12" s="1"/>
  <c r="H10" i="12"/>
  <c r="I10" i="12" s="1"/>
  <c r="H9" i="12"/>
  <c r="I9" i="12" s="1"/>
  <c r="H8" i="12"/>
  <c r="I8" i="12" s="1"/>
  <c r="E83" i="13"/>
  <c r="H83" i="13" s="1"/>
  <c r="C83" i="13"/>
  <c r="F82" i="13"/>
  <c r="H82" i="13" s="1"/>
  <c r="C82" i="13"/>
  <c r="E81" i="13"/>
  <c r="H81" i="13" s="1"/>
  <c r="C81" i="13"/>
  <c r="F80" i="13"/>
  <c r="H80" i="13" s="1"/>
  <c r="C80" i="13"/>
  <c r="E79" i="13"/>
  <c r="H79" i="13" s="1"/>
  <c r="C79" i="13"/>
  <c r="F78" i="13"/>
  <c r="H78" i="13" s="1"/>
  <c r="C78" i="13"/>
  <c r="G74" i="13"/>
  <c r="E65" i="13"/>
  <c r="F65" i="13" s="1"/>
  <c r="C65" i="13"/>
  <c r="E64" i="13"/>
  <c r="F64" i="13" s="1"/>
  <c r="C64" i="13"/>
  <c r="E63" i="13"/>
  <c r="F63" i="13" s="1"/>
  <c r="C63" i="13"/>
  <c r="E62" i="13"/>
  <c r="F62" i="13" s="1"/>
  <c r="C62" i="13"/>
  <c r="E61" i="13"/>
  <c r="F61" i="13" s="1"/>
  <c r="C61" i="13"/>
  <c r="E55" i="13"/>
  <c r="F55" i="13" s="1"/>
  <c r="C55" i="13"/>
  <c r="E54" i="13"/>
  <c r="F54" i="13" s="1"/>
  <c r="C54" i="13"/>
  <c r="E53" i="13"/>
  <c r="F53" i="13" s="1"/>
  <c r="C53" i="13"/>
  <c r="E52" i="13"/>
  <c r="F52" i="13" s="1"/>
  <c r="C52" i="13"/>
  <c r="E51" i="13"/>
  <c r="F51" i="13" s="1"/>
  <c r="C51" i="13"/>
  <c r="F45" i="13"/>
  <c r="G45" i="13" s="1"/>
  <c r="D45" i="13"/>
  <c r="F44" i="13"/>
  <c r="G44" i="13" s="1"/>
  <c r="D44" i="13"/>
  <c r="F43" i="13"/>
  <c r="G43" i="13" s="1"/>
  <c r="D43" i="13"/>
  <c r="F42" i="13"/>
  <c r="G42" i="13" s="1"/>
  <c r="D42" i="13"/>
  <c r="F41" i="13"/>
  <c r="G41" i="13" s="1"/>
  <c r="D41" i="13"/>
  <c r="F35" i="13"/>
  <c r="G35" i="13" s="1"/>
  <c r="D35" i="13"/>
  <c r="F34" i="13"/>
  <c r="G34" i="13" s="1"/>
  <c r="D34" i="13"/>
  <c r="F33" i="13"/>
  <c r="G33" i="13" s="1"/>
  <c r="D33" i="13"/>
  <c r="F32" i="13"/>
  <c r="G32" i="13" s="1"/>
  <c r="D32" i="13"/>
  <c r="F31" i="13"/>
  <c r="G31" i="13" s="1"/>
  <c r="D31" i="13"/>
  <c r="H25" i="13"/>
  <c r="I25" i="13" s="1"/>
  <c r="H24" i="13"/>
  <c r="I24" i="13" s="1"/>
  <c r="H23" i="13"/>
  <c r="I23" i="13" s="1"/>
  <c r="H22" i="13"/>
  <c r="I22" i="13" s="1"/>
  <c r="H21" i="13"/>
  <c r="I21" i="13" s="1"/>
  <c r="H20" i="13"/>
  <c r="I20" i="13" s="1"/>
  <c r="H19" i="13"/>
  <c r="I19" i="13" s="1"/>
  <c r="H18" i="13"/>
  <c r="I18" i="13" s="1"/>
  <c r="H17" i="13"/>
  <c r="I17" i="13" s="1"/>
  <c r="H16" i="13"/>
  <c r="I16" i="13" s="1"/>
  <c r="H15" i="13"/>
  <c r="I15" i="13" s="1"/>
  <c r="H14" i="13"/>
  <c r="I14" i="13" s="1"/>
  <c r="H13" i="13"/>
  <c r="I13" i="13" s="1"/>
  <c r="H12" i="13"/>
  <c r="I12" i="13" s="1"/>
  <c r="H11" i="13"/>
  <c r="I11" i="13" s="1"/>
  <c r="H10" i="13"/>
  <c r="I10" i="13" s="1"/>
  <c r="H9" i="13"/>
  <c r="I9" i="13" s="1"/>
  <c r="H8" i="13"/>
  <c r="I8" i="13" s="1"/>
  <c r="G47" i="11" l="1"/>
  <c r="G37" i="9"/>
  <c r="I27" i="13"/>
  <c r="F67" i="13"/>
  <c r="H85" i="13"/>
  <c r="H85" i="9"/>
  <c r="F67" i="10"/>
  <c r="H85" i="14"/>
  <c r="I27" i="10"/>
  <c r="H85" i="12"/>
  <c r="I27" i="12"/>
  <c r="I27" i="14"/>
  <c r="G37" i="14"/>
  <c r="G47" i="14"/>
  <c r="F57" i="14"/>
  <c r="F67" i="14"/>
  <c r="G47" i="9"/>
  <c r="F57" i="9"/>
  <c r="I27" i="9"/>
  <c r="F67" i="9"/>
  <c r="G47" i="10"/>
  <c r="F57" i="10"/>
  <c r="G37" i="10"/>
  <c r="H85" i="10"/>
  <c r="H85" i="11"/>
  <c r="I27" i="11"/>
  <c r="F57" i="11"/>
  <c r="G37" i="11"/>
  <c r="G37" i="12"/>
  <c r="G47" i="12"/>
  <c r="F57" i="12"/>
  <c r="F67" i="12"/>
  <c r="F57" i="13"/>
  <c r="G47" i="13"/>
  <c r="G37" i="13"/>
  <c r="C61" i="45"/>
  <c r="F45" i="45"/>
  <c r="G45" i="45" s="1"/>
  <c r="F44" i="45"/>
  <c r="G44" i="45" s="1"/>
  <c r="F43" i="45"/>
  <c r="G43" i="45" s="1"/>
  <c r="F42" i="45"/>
  <c r="G42" i="45" s="1"/>
  <c r="F41" i="45"/>
  <c r="G41" i="45" s="1"/>
  <c r="D45" i="45"/>
  <c r="D44" i="45"/>
  <c r="D42" i="45"/>
  <c r="D41" i="45"/>
  <c r="D43" i="45"/>
  <c r="F82" i="45"/>
  <c r="H82" i="45" s="1"/>
  <c r="F80" i="45"/>
  <c r="H80" i="45" s="1"/>
  <c r="E83" i="45"/>
  <c r="H83" i="45" s="1"/>
  <c r="E81" i="45"/>
  <c r="H81" i="45" s="1"/>
  <c r="E79" i="45"/>
  <c r="H79" i="45" s="1"/>
  <c r="E65" i="45"/>
  <c r="F65" i="45" s="1"/>
  <c r="E64" i="45"/>
  <c r="F64" i="45" s="1"/>
  <c r="E63" i="45"/>
  <c r="F63" i="45" s="1"/>
  <c r="E62" i="45"/>
  <c r="F62" i="45" s="1"/>
  <c r="E61" i="45"/>
  <c r="F61" i="45" s="1"/>
  <c r="C65" i="45"/>
  <c r="C64" i="45"/>
  <c r="C63" i="45"/>
  <c r="C62" i="45"/>
  <c r="E55" i="45"/>
  <c r="F55" i="45" s="1"/>
  <c r="C55" i="45"/>
  <c r="E54" i="45"/>
  <c r="F54" i="45" s="1"/>
  <c r="C54" i="45"/>
  <c r="E53" i="45"/>
  <c r="F53" i="45" s="1"/>
  <c r="C53" i="45"/>
  <c r="E52" i="45"/>
  <c r="F52" i="45" s="1"/>
  <c r="C52" i="45"/>
  <c r="H8" i="45"/>
  <c r="I8" i="45" s="1"/>
  <c r="H9" i="45"/>
  <c r="I9" i="45" s="1"/>
  <c r="H10" i="45"/>
  <c r="I10" i="45" s="1"/>
  <c r="H11" i="45"/>
  <c r="I11" i="45" s="1"/>
  <c r="H12" i="45"/>
  <c r="I12" i="45" s="1"/>
  <c r="H13" i="45"/>
  <c r="I13" i="45" s="1"/>
  <c r="H14" i="45"/>
  <c r="I14" i="45" s="1"/>
  <c r="H15" i="45"/>
  <c r="I15" i="45" s="1"/>
  <c r="H16" i="45"/>
  <c r="I16" i="45" s="1"/>
  <c r="H17" i="45"/>
  <c r="I17" i="45" s="1"/>
  <c r="H18" i="45"/>
  <c r="I18" i="45" s="1"/>
  <c r="H19" i="45"/>
  <c r="I19" i="45" s="1"/>
  <c r="H20" i="45"/>
  <c r="I20" i="45" s="1"/>
  <c r="H21" i="45"/>
  <c r="I21" i="45" s="1"/>
  <c r="H22" i="45"/>
  <c r="I22" i="45" s="1"/>
  <c r="H23" i="45"/>
  <c r="I23" i="45" s="1"/>
  <c r="H24" i="45"/>
  <c r="I24" i="45" s="1"/>
  <c r="H25" i="45"/>
  <c r="I25" i="45" s="1"/>
  <c r="F31" i="45"/>
  <c r="G31" i="45" s="1"/>
  <c r="F32" i="45"/>
  <c r="G32" i="45" s="1"/>
  <c r="F33" i="45"/>
  <c r="G33" i="45" s="1"/>
  <c r="F34" i="45"/>
  <c r="G34" i="45" s="1"/>
  <c r="F35" i="45"/>
  <c r="G35" i="45" s="1"/>
  <c r="E51" i="45"/>
  <c r="F51" i="45" s="1"/>
  <c r="F78" i="45"/>
  <c r="H78" i="45" s="1"/>
  <c r="H17" i="39"/>
  <c r="H16" i="39"/>
  <c r="H15" i="39"/>
  <c r="H14" i="39"/>
  <c r="H13" i="39"/>
  <c r="H12" i="39"/>
  <c r="G74" i="45"/>
  <c r="H11" i="39" s="1"/>
  <c r="C83" i="45"/>
  <c r="C82" i="45"/>
  <c r="C81" i="45"/>
  <c r="C80" i="45"/>
  <c r="C79" i="45"/>
  <c r="C78" i="45"/>
  <c r="C51" i="45"/>
  <c r="D35" i="45"/>
  <c r="D34" i="45"/>
  <c r="D33" i="45"/>
  <c r="D32" i="45"/>
  <c r="D31" i="45"/>
  <c r="H162" i="14"/>
  <c r="G160" i="14"/>
  <c r="R17" i="39" s="1"/>
  <c r="G153" i="14"/>
  <c r="Q17" i="39" s="1"/>
  <c r="G146" i="14"/>
  <c r="P17" i="39" s="1"/>
  <c r="G139" i="14"/>
  <c r="O17" i="39" s="1"/>
  <c r="G130" i="14"/>
  <c r="N17" i="39" s="1"/>
  <c r="G121" i="14"/>
  <c r="M17" i="39" s="1"/>
  <c r="G112" i="14"/>
  <c r="L17" i="39" s="1"/>
  <c r="G95" i="14"/>
  <c r="K17" i="39" s="1"/>
  <c r="H162" i="9"/>
  <c r="G160" i="9"/>
  <c r="R16" i="39" s="1"/>
  <c r="G153" i="9"/>
  <c r="Q16" i="39" s="1"/>
  <c r="G146" i="9"/>
  <c r="P16" i="39" s="1"/>
  <c r="G139" i="9"/>
  <c r="O16" i="39" s="1"/>
  <c r="G130" i="9"/>
  <c r="N16" i="39" s="1"/>
  <c r="G121" i="9"/>
  <c r="M16" i="39" s="1"/>
  <c r="G112" i="9"/>
  <c r="L16" i="39" s="1"/>
  <c r="G95" i="9"/>
  <c r="K16" i="39" s="1"/>
  <c r="H162" i="10"/>
  <c r="G160" i="10"/>
  <c r="R15" i="39" s="1"/>
  <c r="G153" i="10"/>
  <c r="Q15" i="39" s="1"/>
  <c r="G146" i="10"/>
  <c r="P15" i="39" s="1"/>
  <c r="G139" i="10"/>
  <c r="O15" i="39" s="1"/>
  <c r="G130" i="10"/>
  <c r="N15" i="39" s="1"/>
  <c r="G121" i="10"/>
  <c r="M15" i="39" s="1"/>
  <c r="G112" i="10"/>
  <c r="L15" i="39" s="1"/>
  <c r="G95" i="10"/>
  <c r="K15" i="39" s="1"/>
  <c r="H162" i="11"/>
  <c r="G160" i="11"/>
  <c r="R14" i="39" s="1"/>
  <c r="G153" i="11"/>
  <c r="Q14" i="39" s="1"/>
  <c r="G146" i="11"/>
  <c r="P14" i="39" s="1"/>
  <c r="G139" i="11"/>
  <c r="O14" i="39" s="1"/>
  <c r="G130" i="11"/>
  <c r="N14" i="39" s="1"/>
  <c r="G121" i="11"/>
  <c r="M14" i="39" s="1"/>
  <c r="G112" i="11"/>
  <c r="L14" i="39" s="1"/>
  <c r="G95" i="11"/>
  <c r="K14" i="39" s="1"/>
  <c r="H162" i="12"/>
  <c r="G160" i="12"/>
  <c r="R13" i="39" s="1"/>
  <c r="G153" i="12"/>
  <c r="Q13" i="39" s="1"/>
  <c r="G146" i="12"/>
  <c r="P13" i="39" s="1"/>
  <c r="G139" i="12"/>
  <c r="O13" i="39" s="1"/>
  <c r="G130" i="12"/>
  <c r="N13" i="39" s="1"/>
  <c r="G121" i="12"/>
  <c r="M13" i="39" s="1"/>
  <c r="G112" i="12"/>
  <c r="L13" i="39" s="1"/>
  <c r="G95" i="12"/>
  <c r="K13" i="39" s="1"/>
  <c r="H162" i="13"/>
  <c r="G160" i="13"/>
  <c r="R12" i="39" s="1"/>
  <c r="G153" i="13"/>
  <c r="Q12" i="39" s="1"/>
  <c r="G146" i="13"/>
  <c r="P12" i="39" s="1"/>
  <c r="G139" i="13"/>
  <c r="O12" i="39" s="1"/>
  <c r="G130" i="13"/>
  <c r="N12" i="39" s="1"/>
  <c r="G121" i="13"/>
  <c r="M12" i="39" s="1"/>
  <c r="G112" i="13"/>
  <c r="L12" i="39" s="1"/>
  <c r="G95" i="13"/>
  <c r="K12" i="39" s="1"/>
  <c r="H162" i="45"/>
  <c r="G160" i="45"/>
  <c r="R11" i="39" s="1"/>
  <c r="G153" i="45"/>
  <c r="Q11" i="39" s="1"/>
  <c r="G146" i="45"/>
  <c r="P11" i="39" s="1"/>
  <c r="G139" i="45"/>
  <c r="O11" i="39" s="1"/>
  <c r="G130" i="45"/>
  <c r="N11" i="39" s="1"/>
  <c r="G121" i="45"/>
  <c r="M11" i="39" s="1"/>
  <c r="G112" i="45"/>
  <c r="L11" i="39" s="1"/>
  <c r="G95" i="45"/>
  <c r="K11" i="39" s="1"/>
  <c r="A1" i="39"/>
  <c r="F1" i="11" s="1"/>
  <c r="K2" i="39"/>
  <c r="B1" i="9" s="1"/>
  <c r="B11" i="39"/>
  <c r="K3" i="39"/>
  <c r="B17" i="39"/>
  <c r="B16" i="39"/>
  <c r="B15" i="39"/>
  <c r="B14" i="39"/>
  <c r="B13" i="39"/>
  <c r="B12" i="39"/>
  <c r="F2" i="39"/>
  <c r="C2" i="39"/>
  <c r="T2" i="39"/>
  <c r="Q2" i="39"/>
  <c r="B1" i="13" l="1"/>
  <c r="B1" i="14"/>
  <c r="C13" i="39"/>
  <c r="F1" i="45"/>
  <c r="F1" i="10"/>
  <c r="F1" i="9"/>
  <c r="B1" i="10"/>
  <c r="F1" i="13"/>
  <c r="F1" i="14"/>
  <c r="B1" i="11"/>
  <c r="B1" i="12"/>
  <c r="F1" i="12"/>
  <c r="B1" i="45"/>
  <c r="S17" i="39"/>
  <c r="S15" i="39"/>
  <c r="S14" i="39"/>
  <c r="S13" i="39"/>
  <c r="S12" i="39"/>
  <c r="S16" i="39"/>
  <c r="E15" i="39"/>
  <c r="H18" i="39"/>
  <c r="F18" i="40" s="1"/>
  <c r="N18" i="39"/>
  <c r="F25" i="40" s="1"/>
  <c r="R18" i="39"/>
  <c r="F29" i="40" s="1"/>
  <c r="G13" i="39"/>
  <c r="M18" i="39"/>
  <c r="F24" i="40" s="1"/>
  <c r="O18" i="39"/>
  <c r="F26" i="40" s="1"/>
  <c r="Q18" i="39"/>
  <c r="F28" i="40" s="1"/>
  <c r="G17" i="39"/>
  <c r="G15" i="39"/>
  <c r="E16" i="39"/>
  <c r="F17" i="39"/>
  <c r="F14" i="39"/>
  <c r="E12" i="39"/>
  <c r="F16" i="39"/>
  <c r="F15" i="39"/>
  <c r="E17" i="39"/>
  <c r="E14" i="39"/>
  <c r="E13" i="39"/>
  <c r="I16" i="39"/>
  <c r="G14" i="39"/>
  <c r="G12" i="39"/>
  <c r="I12" i="39"/>
  <c r="D17" i="39"/>
  <c r="G16" i="39"/>
  <c r="C12" i="39"/>
  <c r="C15" i="39"/>
  <c r="C14" i="39"/>
  <c r="D15" i="39"/>
  <c r="D13" i="39"/>
  <c r="D16" i="39"/>
  <c r="D14" i="39"/>
  <c r="D12" i="39"/>
  <c r="I14" i="39"/>
  <c r="F12" i="39"/>
  <c r="F13" i="39"/>
  <c r="I15" i="39"/>
  <c r="I17" i="39"/>
  <c r="I13" i="39"/>
  <c r="G47" i="45"/>
  <c r="E11" i="39" s="1"/>
  <c r="H85" i="45"/>
  <c r="I11" i="39" s="1"/>
  <c r="F57" i="45"/>
  <c r="F11" i="39" s="1"/>
  <c r="F67" i="45"/>
  <c r="G11" i="39" s="1"/>
  <c r="I27" i="45"/>
  <c r="S11" i="39"/>
  <c r="K18" i="39"/>
  <c r="F22" i="40" s="1"/>
  <c r="G37" i="45"/>
  <c r="D11" i="39" s="1"/>
  <c r="L18" i="39"/>
  <c r="F23" i="40" s="1"/>
  <c r="P18" i="39"/>
  <c r="F27" i="40" s="1"/>
  <c r="D18" i="39" l="1"/>
  <c r="F14" i="40" s="1"/>
  <c r="J13" i="39"/>
  <c r="T13" i="39" s="1"/>
  <c r="E18" i="39"/>
  <c r="F15" i="40" s="1"/>
  <c r="G18" i="39"/>
  <c r="F17" i="40" s="1"/>
  <c r="I18" i="39"/>
  <c r="F19" i="40" s="1"/>
  <c r="F18" i="39"/>
  <c r="F16" i="40" s="1"/>
  <c r="J14" i="39"/>
  <c r="T14" i="39" s="1"/>
  <c r="J12" i="39"/>
  <c r="T12" i="39" s="1"/>
  <c r="G162" i="13"/>
  <c r="J15" i="39"/>
  <c r="T15" i="39" s="1"/>
  <c r="G162" i="11"/>
  <c r="G162" i="10"/>
  <c r="G162" i="9"/>
  <c r="C16" i="39"/>
  <c r="J16" i="39" s="1"/>
  <c r="T16" i="39" s="1"/>
  <c r="G162" i="12"/>
  <c r="C17" i="39"/>
  <c r="J17" i="39" s="1"/>
  <c r="T17" i="39" s="1"/>
  <c r="G162" i="14"/>
  <c r="F30" i="40"/>
  <c r="F36" i="40" s="1"/>
  <c r="G41" i="40" s="1"/>
  <c r="G162" i="45"/>
  <c r="C11" i="39"/>
  <c r="S18" i="39"/>
  <c r="K5" i="39" s="1"/>
  <c r="K6" i="39" s="1"/>
  <c r="G33" i="40" l="1"/>
  <c r="J11" i="39"/>
  <c r="T11" i="39" s="1"/>
  <c r="C18" i="39"/>
  <c r="F13" i="40" l="1"/>
  <c r="F20" i="40" s="1"/>
  <c r="J18" i="39"/>
  <c r="T18" i="39" s="1"/>
  <c r="F38" i="40" l="1"/>
  <c r="G42" i="40" s="1"/>
  <c r="G43" i="40" s="1"/>
  <c r="G45" i="40" s="1"/>
  <c r="G32" i="40"/>
</calcChain>
</file>

<file path=xl/comments1.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<sst xmlns="http://schemas.openxmlformats.org/spreadsheetml/2006/main" count="3972" uniqueCount="340">
  <si>
    <t>Equipment</t>
  </si>
  <si>
    <t>Grade</t>
  </si>
  <si>
    <t>Total</t>
  </si>
  <si>
    <t>FPN:</t>
  </si>
  <si>
    <t>Pay</t>
  </si>
  <si>
    <t>Standard</t>
  </si>
  <si>
    <t>Duty</t>
  </si>
  <si>
    <t>Hours</t>
  </si>
  <si>
    <t>Rate</t>
  </si>
  <si>
    <t>Total Costs</t>
  </si>
  <si>
    <t>Unit</t>
  </si>
  <si>
    <t>E-2</t>
  </si>
  <si>
    <t>E-4</t>
  </si>
  <si>
    <t>GS-13</t>
  </si>
  <si>
    <t>E-6</t>
  </si>
  <si>
    <t>Coast Guard Personnel Costs</t>
  </si>
  <si>
    <t>#</t>
  </si>
  <si>
    <t>Cost</t>
  </si>
  <si>
    <t>Basis</t>
  </si>
  <si>
    <t>Per-Day</t>
  </si>
  <si>
    <t>Coast Guard Equipment Costs</t>
  </si>
  <si>
    <t>DCN</t>
  </si>
  <si>
    <t>Amount</t>
  </si>
  <si>
    <t>Travel Order Number</t>
  </si>
  <si>
    <t>Issued by</t>
  </si>
  <si>
    <t>Liq Amount</t>
  </si>
  <si>
    <t>Contractors</t>
  </si>
  <si>
    <t>EXPENDITURE_TYPE</t>
  </si>
  <si>
    <t>RATE</t>
  </si>
  <si>
    <t>HOURS</t>
  </si>
  <si>
    <t>E-1</t>
  </si>
  <si>
    <t>MILES</t>
  </si>
  <si>
    <t>E-3</t>
  </si>
  <si>
    <t>E-5</t>
  </si>
  <si>
    <t>E-7</t>
  </si>
  <si>
    <t>E-8</t>
  </si>
  <si>
    <t>E-9</t>
  </si>
  <si>
    <t>GS-10</t>
  </si>
  <si>
    <t>GS-11</t>
  </si>
  <si>
    <t>GS-12</t>
  </si>
  <si>
    <t>GS-14</t>
  </si>
  <si>
    <t>GS-15</t>
  </si>
  <si>
    <t>GS-3</t>
  </si>
  <si>
    <t>GS-4</t>
  </si>
  <si>
    <t>GS-5</t>
  </si>
  <si>
    <t>GS-6</t>
  </si>
  <si>
    <t>GS-7</t>
  </si>
  <si>
    <t>GS-8</t>
  </si>
  <si>
    <t>GS-9</t>
  </si>
  <si>
    <t>DAYS</t>
  </si>
  <si>
    <t>Total Daily Cost</t>
  </si>
  <si>
    <t>Name:</t>
  </si>
  <si>
    <t xml:space="preserve">FOSC/FOSCR Signature:  </t>
  </si>
  <si>
    <t>Date:</t>
  </si>
  <si>
    <t>Name</t>
  </si>
  <si>
    <t>Coast Guard Aircraft Costs</t>
  </si>
  <si>
    <t>USCG Aircraft</t>
  </si>
  <si>
    <t>USCG Equipment</t>
  </si>
  <si>
    <t>USCG Vehicles</t>
  </si>
  <si>
    <t>Coast Guard Vehicle Costs</t>
  </si>
  <si>
    <t>Ceiling:</t>
  </si>
  <si>
    <t>Balance:</t>
  </si>
  <si>
    <t>DATE</t>
  </si>
  <si>
    <t>Daily</t>
  </si>
  <si>
    <t>Personnel</t>
  </si>
  <si>
    <t>Travel Cost</t>
  </si>
  <si>
    <t>Totals</t>
  </si>
  <si>
    <t>Printed:</t>
  </si>
  <si>
    <t>Aircraft</t>
  </si>
  <si>
    <t>CADET</t>
  </si>
  <si>
    <t>W-4</t>
  </si>
  <si>
    <t>W-3</t>
  </si>
  <si>
    <t>W-2</t>
  </si>
  <si>
    <t>E-10</t>
  </si>
  <si>
    <t>WG-02</t>
  </si>
  <si>
    <t>WG-03</t>
  </si>
  <si>
    <t>WG-04</t>
  </si>
  <si>
    <t>WG-05</t>
  </si>
  <si>
    <t>WG-06</t>
  </si>
  <si>
    <t>WG-07</t>
  </si>
  <si>
    <t>WG-08</t>
  </si>
  <si>
    <t>WG-09</t>
  </si>
  <si>
    <t>WG-10</t>
  </si>
  <si>
    <t>WG-11</t>
  </si>
  <si>
    <t>WG-12</t>
  </si>
  <si>
    <t>CCN-150 Pump</t>
  </si>
  <si>
    <t>WG-13</t>
  </si>
  <si>
    <t>WG-14</t>
  </si>
  <si>
    <t>WG-15</t>
  </si>
  <si>
    <t>Fast Sweep Boom</t>
  </si>
  <si>
    <t>High Speed Skimmer</t>
  </si>
  <si>
    <t>Small Pump System</t>
  </si>
  <si>
    <t>Vehicle</t>
  </si>
  <si>
    <t xml:space="preserve">  GSA#</t>
  </si>
  <si>
    <t>Contractor(s)</t>
  </si>
  <si>
    <t xml:space="preserve">This-Period: </t>
  </si>
  <si>
    <t xml:space="preserve">Prev-Period: </t>
  </si>
  <si>
    <t>This period</t>
  </si>
  <si>
    <t>Thru</t>
  </si>
  <si>
    <t>USCG</t>
  </si>
  <si>
    <t>Purchases</t>
  </si>
  <si>
    <t>TOTAL</t>
  </si>
  <si>
    <t>Total Coast Guard Personnel Costs</t>
  </si>
  <si>
    <t>Total Coast Guard Equipment Costs</t>
  </si>
  <si>
    <t>FPN Ceiling</t>
  </si>
  <si>
    <t>Total Coast Guard Vehicles Costs</t>
  </si>
  <si>
    <t>Total Coast Guard Aircraft Costs</t>
  </si>
  <si>
    <t xml:space="preserve">  to </t>
  </si>
  <si>
    <t>Day 1</t>
  </si>
  <si>
    <t>Day 2</t>
  </si>
  <si>
    <t>Day 3</t>
  </si>
  <si>
    <t>Day 4</t>
  </si>
  <si>
    <t>DAY</t>
  </si>
  <si>
    <t>Day 5</t>
  </si>
  <si>
    <t>Day 6</t>
  </si>
  <si>
    <t>Day 7</t>
  </si>
  <si>
    <t xml:space="preserve">USCG Travel/Name </t>
  </si>
  <si>
    <t>Coast Guard Purchases</t>
  </si>
  <si>
    <t xml:space="preserve">Coast Guard Travel </t>
  </si>
  <si>
    <t>DAILY BURN RATE:</t>
  </si>
  <si>
    <t>Current Period:</t>
  </si>
  <si>
    <t xml:space="preserve">      PROJECT SUMMARY</t>
  </si>
  <si>
    <t>Daily Summary</t>
  </si>
  <si>
    <t>Total Days  (Obligation(s) are based on)</t>
  </si>
  <si>
    <t xml:space="preserve">ESTIMATED TOTAL PROJECT </t>
  </si>
  <si>
    <t>Boats/Cutters:</t>
  </si>
  <si>
    <t>Personnel:</t>
  </si>
  <si>
    <t>Aircraft:</t>
  </si>
  <si>
    <t>Equipment:</t>
  </si>
  <si>
    <t>Vehicles:</t>
  </si>
  <si>
    <r>
      <t xml:space="preserve">CAUTION:  </t>
    </r>
    <r>
      <rPr>
        <b/>
        <u/>
        <sz val="10"/>
        <rFont val="Helv"/>
      </rPr>
      <t>DO NOT DELETE</t>
    </r>
    <r>
      <rPr>
        <b/>
        <sz val="10"/>
        <rFont val="Helv"/>
      </rPr>
      <t xml:space="preserve"> THE FOLLOWING ITEMS.  THESE ITEMS ARE PART OF THE FORMULA.</t>
    </r>
  </si>
  <si>
    <t xml:space="preserve">INTRODUCTION:  </t>
  </si>
  <si>
    <t>AUTOMATED 5136 COST DOC SERIES</t>
  </si>
  <si>
    <t>MICROSOFT EXCEL BASED</t>
  </si>
  <si>
    <t xml:space="preserve">USER GUIDANCE </t>
  </si>
  <si>
    <t>Deutz Prime Mover</t>
  </si>
  <si>
    <t>Total Coast Guard Direct Costs:</t>
  </si>
  <si>
    <t>Total Coast Guard Indirect Costs:</t>
  </si>
  <si>
    <t>Aircraft-HC130H/J</t>
  </si>
  <si>
    <t>Aircraft-HU25</t>
  </si>
  <si>
    <t>Voss System Trailer</t>
  </si>
  <si>
    <t>500 ft Foam Boom</t>
  </si>
  <si>
    <t>Boom Mooring System</t>
  </si>
  <si>
    <t>Storage Seaslugs (12,000 gal)</t>
  </si>
  <si>
    <t>All Terrain Vehicle (ATV)</t>
  </si>
  <si>
    <t>Indirect Costs</t>
  </si>
  <si>
    <t>Direct Costs</t>
  </si>
  <si>
    <t>Total Coast Guard Direct Costs (Obligations):</t>
  </si>
  <si>
    <t>Ceiling Remaining (Not Obligated)</t>
  </si>
  <si>
    <t>Total Costs (To Date)(Direct &amp; Indirect)</t>
  </si>
  <si>
    <t>Daily Burn Rate (Direct Costs Only - For NPFC)</t>
  </si>
  <si>
    <t>Total Days Coast Guard Has Been Involved:</t>
  </si>
  <si>
    <t>Expected Duration of Spill</t>
  </si>
  <si>
    <t>Boats-BUSL (49' Stern Loading Buoy Boat)</t>
  </si>
  <si>
    <t>Boats-MLB (44', 47', &amp; 52' Motor Lifeboat)</t>
  </si>
  <si>
    <t>Boats-ANB (55', 63', 64')</t>
  </si>
  <si>
    <t>Boats-RBS (Response Boat, Small)</t>
  </si>
  <si>
    <t>Boats-SKF (Skiff)</t>
  </si>
  <si>
    <t>Boats-SPC (LE)</t>
  </si>
  <si>
    <t>Boats-TANB (Trailerable Aton Boat)</t>
  </si>
  <si>
    <t>Boats-TPSB (Transportable Port Security Boat)</t>
  </si>
  <si>
    <t>Boats-UTB (Utility Boat, Big)</t>
  </si>
  <si>
    <t>Boats-UTL (Utility Boat, Light)</t>
  </si>
  <si>
    <t>Boats-UTM (Utility Boat, Medium)</t>
  </si>
  <si>
    <t>Cutters-WHEC 378</t>
  </si>
  <si>
    <t>Cutters-WMEC 282</t>
  </si>
  <si>
    <t>Cutters-WMEC 270</t>
  </si>
  <si>
    <t>Cutters-WLBB 240</t>
  </si>
  <si>
    <t>Cutters-WLB 225</t>
  </si>
  <si>
    <t>Cutters-WMEC 210</t>
  </si>
  <si>
    <t>Cutters-WLM 175</t>
  </si>
  <si>
    <t>Cutters-WLIC 160</t>
  </si>
  <si>
    <t>Cutters-WTGB 140</t>
  </si>
  <si>
    <t>Cutters-WPB 110</t>
  </si>
  <si>
    <t>Cutters-WLI 100</t>
  </si>
  <si>
    <t>Cutters-WLIC 100</t>
  </si>
  <si>
    <t>Cutters- WPB 87</t>
  </si>
  <si>
    <t>Cutters- WLIC 75</t>
  </si>
  <si>
    <t>Cutters-WLR 75</t>
  </si>
  <si>
    <t>Cutters-WLI 65</t>
  </si>
  <si>
    <t>Cutters-WLR 65</t>
  </si>
  <si>
    <t>Cutters-WYTL 65</t>
  </si>
  <si>
    <t>(Name)</t>
  </si>
  <si>
    <t>Sector</t>
  </si>
  <si>
    <t>ICS Position</t>
  </si>
  <si>
    <t>Storage Seaslugs (25,000 gal)</t>
  </si>
  <si>
    <t>O-7</t>
  </si>
  <si>
    <t>O-8</t>
  </si>
  <si>
    <t>O-9</t>
  </si>
  <si>
    <t>O-10</t>
  </si>
  <si>
    <t>SES</t>
  </si>
  <si>
    <t>Miles</t>
  </si>
  <si>
    <t>USCG Boats</t>
  </si>
  <si>
    <t>USCG Cutters</t>
  </si>
  <si>
    <t>Coast Guard Boats Costs</t>
  </si>
  <si>
    <t>Coast Guard Cutter Costs</t>
  </si>
  <si>
    <t>MIPR</t>
  </si>
  <si>
    <t>PRFA</t>
  </si>
  <si>
    <t>GTR Costs</t>
  </si>
  <si>
    <t>Cutters</t>
  </si>
  <si>
    <t>Boats</t>
  </si>
  <si>
    <t>Total Coast Guard Boats Costs</t>
  </si>
  <si>
    <t>Total Coast Guard Cutter Costs</t>
  </si>
  <si>
    <t>O-2</t>
  </si>
  <si>
    <t>O-3</t>
  </si>
  <si>
    <t>O-4</t>
  </si>
  <si>
    <t>O-5</t>
  </si>
  <si>
    <t>O-6</t>
  </si>
  <si>
    <t>O-1</t>
  </si>
  <si>
    <t>Employee</t>
  </si>
  <si>
    <t>ID</t>
  </si>
  <si>
    <t>Checked ALMIS</t>
  </si>
  <si>
    <t>Boat #</t>
  </si>
  <si>
    <t>(Yes or No)</t>
  </si>
  <si>
    <t>Hull # or Name</t>
  </si>
  <si>
    <t>A/C No. #</t>
  </si>
  <si>
    <t>Units</t>
  </si>
  <si>
    <t>Vehicles</t>
  </si>
  <si>
    <t>USCG Purchase</t>
  </si>
  <si>
    <t>Name of Traveler</t>
  </si>
  <si>
    <t>GTR Number</t>
  </si>
  <si>
    <t>Total GTR Costs</t>
  </si>
  <si>
    <t>Name of Traveler - Reserve Salary Costs (Doc Type 71 &amp; 72)</t>
  </si>
  <si>
    <t>Total Doc Type 71 &amp; 72</t>
  </si>
  <si>
    <t>Total Doc Type 27</t>
  </si>
  <si>
    <t>PRFA - Agency Name</t>
  </si>
  <si>
    <t>Total PRFA Costs</t>
  </si>
  <si>
    <t>MIPR - Agency Name</t>
  </si>
  <si>
    <t>Total MIPR Costs</t>
  </si>
  <si>
    <t>DCN (Not BOA Contract Number)</t>
  </si>
  <si>
    <t>Total Contractor Costs</t>
  </si>
  <si>
    <t>Auxiliary Costs</t>
  </si>
  <si>
    <t>USCG Reserve</t>
  </si>
  <si>
    <t>Pay (71 &amp; 72)</t>
  </si>
  <si>
    <t>Boats-RBM (Response Boat, Medium)</t>
  </si>
  <si>
    <r>
      <t xml:space="preserve">Total Coast Guard Purchases </t>
    </r>
    <r>
      <rPr>
        <b/>
        <sz val="10"/>
        <rFont val="Helv"/>
      </rPr>
      <t>(Doc Types 23 &amp; 32)</t>
    </r>
  </si>
  <si>
    <r>
      <t xml:space="preserve">Total Coast Guard Travel Orders </t>
    </r>
    <r>
      <rPr>
        <b/>
        <sz val="10"/>
        <rFont val="Helv"/>
      </rPr>
      <t>(Doc Types 11 &amp; 13)</t>
    </r>
  </si>
  <si>
    <r>
      <t xml:space="preserve">Total Coast Guard GTR Costs </t>
    </r>
    <r>
      <rPr>
        <b/>
        <sz val="10"/>
        <rFont val="Helv"/>
      </rPr>
      <t>(Doc Type 14)</t>
    </r>
  </si>
  <si>
    <r>
      <t xml:space="preserve">Total Coast Guard Reserve Salary Costs </t>
    </r>
    <r>
      <rPr>
        <b/>
        <sz val="10"/>
        <rFont val="Helv"/>
      </rPr>
      <t>(Doc Types 71 &amp; 72)</t>
    </r>
  </si>
  <si>
    <r>
      <t xml:space="preserve">Total Coast Guard Auxiliary Costs </t>
    </r>
    <r>
      <rPr>
        <b/>
        <sz val="10"/>
        <rFont val="Helv"/>
      </rPr>
      <t>(Doc Type 27)</t>
    </r>
  </si>
  <si>
    <r>
      <t xml:space="preserve">Total Coast Guard PRFA Costs </t>
    </r>
    <r>
      <rPr>
        <b/>
        <sz val="10"/>
        <rFont val="Helv"/>
      </rPr>
      <t>(Doc Type 34)</t>
    </r>
  </si>
  <si>
    <r>
      <t xml:space="preserve">Total Coast Guard MIPR Costs </t>
    </r>
    <r>
      <rPr>
        <b/>
        <sz val="10"/>
        <rFont val="Helv"/>
      </rPr>
      <t>(Doc Type 28)</t>
    </r>
  </si>
  <si>
    <r>
      <t xml:space="preserve">Total Coast Guard Contractor Costs </t>
    </r>
    <r>
      <rPr>
        <b/>
        <sz val="10"/>
        <rFont val="Helv"/>
      </rPr>
      <t>(Doc Type 24)</t>
    </r>
  </si>
  <si>
    <t>Name of Auxiliarist w/Patrol Orders (DocType 27)</t>
  </si>
  <si>
    <t>Name of Auxiliarist w/ Patrol Orders (DocType 27)</t>
  </si>
  <si>
    <t>MSL Costs</t>
  </si>
  <si>
    <t>USCG Marine Safety Lab (MSL)</t>
  </si>
  <si>
    <t>Report Number</t>
  </si>
  <si>
    <t>Issue Date</t>
  </si>
  <si>
    <t>Lab Cost</t>
  </si>
  <si>
    <t>Lab Analysis</t>
  </si>
  <si>
    <t>Coast Guard MSL Cost</t>
  </si>
  <si>
    <t>Total Coast Guard Marine Safety Lab Costs</t>
  </si>
  <si>
    <t>Daily Burn Rate (Indirect Costs Only - For NPFC)</t>
  </si>
  <si>
    <t>Daily Burn Rate (All Costs Factored Into Equation - For Everyone's Use):</t>
  </si>
  <si>
    <t>(Daily Burn All Costs)X(Expected Duration of Spill)+(Previous Cost)</t>
  </si>
  <si>
    <t>4.  SPII (Sensitive Personal Identification Information) is found on the Individual Dailies due to Employee Identification Numbers are required to be entered on the form.  Appropriate protective strategies needs to be implemented to ensure no compromise of EMPLID information.  Keep files in a safe location.</t>
  </si>
  <si>
    <t>A,R,C</t>
  </si>
  <si>
    <t>AL-00</t>
  </si>
  <si>
    <t>AD-00</t>
  </si>
  <si>
    <t>AreaRAE</t>
  </si>
  <si>
    <t>DataRAM</t>
  </si>
  <si>
    <t>DESMI 250 Skimmer and Control Std</t>
  </si>
  <si>
    <t>DOP 160 Pump</t>
  </si>
  <si>
    <t>DOP 250 Pump</t>
  </si>
  <si>
    <t>Flourometers</t>
  </si>
  <si>
    <t>Generic 6.5 KW</t>
  </si>
  <si>
    <t>Genpro 10.5</t>
  </si>
  <si>
    <t>Hazmat Response Trailer (HMRT)</t>
  </si>
  <si>
    <t>Hystar Prime Mover</t>
  </si>
  <si>
    <t>Honda 4.5 KW</t>
  </si>
  <si>
    <t>Homda 5.5 KW</t>
  </si>
  <si>
    <t>Honda EX 1000 1.0 KW</t>
  </si>
  <si>
    <t>Honda EB 11000 10.5 KW</t>
  </si>
  <si>
    <t>Inflatable Boom (5 reels) w/Trailer</t>
  </si>
  <si>
    <t>Ingersol-Rand</t>
  </si>
  <si>
    <t>Large Pump System w.Trailer</t>
  </si>
  <si>
    <t>Level A Trailer</t>
  </si>
  <si>
    <t>MultiRAE</t>
  </si>
  <si>
    <t>Non-submersible Pumps</t>
  </si>
  <si>
    <t>UltraRAE 3000</t>
  </si>
  <si>
    <t>Viscuous Oil Pumping System</t>
  </si>
  <si>
    <t>500 ft Fioam Boom, 3 Boxes, w/Trailer</t>
  </si>
  <si>
    <t>42 ft Trailer</t>
  </si>
  <si>
    <t>48 ft Trailer</t>
  </si>
  <si>
    <t>48 Inch Inflatable Boom (650 ft/1 reel)</t>
  </si>
  <si>
    <t>Aircraft-C37 LRRCA</t>
  </si>
  <si>
    <t>Aircraft-H60</t>
  </si>
  <si>
    <t>Aircraft-H65</t>
  </si>
  <si>
    <t>Mobile Comms Vehicle (MCV)</t>
  </si>
  <si>
    <t>Aircraft C144 CASA</t>
  </si>
  <si>
    <t>Cutters-Healy 420</t>
  </si>
  <si>
    <t>Cutters-WSLM 418</t>
  </si>
  <si>
    <t>Cutters-WAGB 399</t>
  </si>
  <si>
    <t>Cutters-WPC 154</t>
  </si>
  <si>
    <t>Cutters-WAGB</t>
  </si>
  <si>
    <r>
      <rPr>
        <b/>
        <sz val="10"/>
        <color indexed="30"/>
        <rFont val="Helv"/>
      </rPr>
      <t xml:space="preserve">1,  This workbook has been updated based on lessons learned from Deepwater Horizon.  </t>
    </r>
    <r>
      <rPr>
        <sz val="10"/>
        <rFont val="Helv"/>
      </rPr>
      <t xml:space="preserve">This workbook was designed as an electronic </t>
    </r>
    <r>
      <rPr>
        <u/>
        <sz val="10"/>
        <rFont val="Helv"/>
      </rPr>
      <t>substitute</t>
    </r>
    <r>
      <rPr>
        <sz val="10"/>
        <rFont val="Helv"/>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</si>
  <si>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 xml:space="preserve">2,  Both workbooks  were created in Microsoft EXCEL, the Large Spill tracks costs for up to and including a 31 day period, the Small spill tracks costs up to and including a 7 day period.  It is recommended that users have a basic understanding of excel and cost documentation requirements of NPFC. </t>
  </si>
  <si>
    <t>Passenger-Station Wagon (Code 2000)</t>
  </si>
  <si>
    <t>Passenger-Station Wagon (Daily) (Code 2000)</t>
  </si>
  <si>
    <t>SUV (4x2), 2-door (Code 4181)</t>
  </si>
  <si>
    <t>SUV (4x2), 2-door (Daily) (Code 4181)</t>
  </si>
  <si>
    <t>SUV (4x4), 2-door (Compact Code 6170)</t>
  </si>
  <si>
    <t>SUV (4x4), 2-door (Daily) (Compact Code 6170)</t>
  </si>
  <si>
    <t>SUV (4x2), 4-door (Code 4272)</t>
  </si>
  <si>
    <t>SUV (4x2), 4-door (Daily) (Code 4272)</t>
  </si>
  <si>
    <t>SUV (4x4), 4-door (Code 6375)</t>
  </si>
  <si>
    <t>SUV (4x4), 4-door (Daily) (Code 6375)</t>
  </si>
  <si>
    <t>Van, Cargo (Code 6209)</t>
  </si>
  <si>
    <t>Van, Cargo (Daily) (Code 6209)</t>
  </si>
  <si>
    <t>Van, Passenger (Code 6208)</t>
  </si>
  <si>
    <t>Van, Passenger (Daily) (code 6208)</t>
  </si>
  <si>
    <t>Compact Pickup, Regular (Code 6250)</t>
  </si>
  <si>
    <t>Compact Pickup, Regular (Daily) (code 6250)</t>
  </si>
  <si>
    <t>Compact Pickup, Extended (Code 6251)</t>
  </si>
  <si>
    <t>Compact Pickup, Extended (Daily) (Code 6251)</t>
  </si>
  <si>
    <t>Compact Pickup, Crew Cab (Code 6122)</t>
  </si>
  <si>
    <t>Compact Pickup, Crew Cab (Daily) (Code 6122)</t>
  </si>
  <si>
    <t>Standard Pickup, Regular (Code 6350)</t>
  </si>
  <si>
    <t>Standard Pickup, Regular (Daily) (Code 6350)</t>
  </si>
  <si>
    <t>Standard Pickup, Extended (Code 6351)</t>
  </si>
  <si>
    <t>Standard Pickup, Extended (Daily) (Code 6351)</t>
  </si>
  <si>
    <t>Cutters-WMSL 418</t>
  </si>
  <si>
    <t>Enhanced MICP (CAMSLANT)</t>
  </si>
  <si>
    <t>Command and Control Trailer (C2 Trailer)(NSF Surrey)</t>
  </si>
  <si>
    <t>T/S Kevin McCormack</t>
  </si>
  <si>
    <t>S15025</t>
  </si>
  <si>
    <t>SPII DOCUMENT - ADHERE TO PROTECTION STANDARDS!</t>
  </si>
  <si>
    <t>3.  It is highly recommended that you get a copy of Mr. Hildebrand's comprehensive job aid on using this electronic workbook that can be found on NPFC's website.  Any problems you have with this workbook, please contact Bob Hildebrand immediately (703-872-6081 (office) or 540-272-1746 (cell) to resolve your issue to save any aggravation later on in the response.</t>
  </si>
  <si>
    <t>Passenger-Sedan Midsize (Code 1100)</t>
  </si>
  <si>
    <t>Passenger-Sedan Midsize (Daily) (Code 1100)</t>
  </si>
  <si>
    <t>Passenger-Midsize, Dodge Charger (Daily) (Code 1127)</t>
  </si>
  <si>
    <t>Passenger-Compact (Code 1200)</t>
  </si>
  <si>
    <t>Passenger-Compact (Daily) (Code 1200)</t>
  </si>
  <si>
    <t>Passenger-Subcompact (Code 1300)</t>
  </si>
  <si>
    <t>Passenger-Subcompact (Daily) (Code 1300)</t>
  </si>
  <si>
    <t>Passenger-Large (Code 1426)</t>
  </si>
  <si>
    <t>Passenger-Large (Daily) (Code 1426)</t>
  </si>
  <si>
    <t>Update October 2015 FY 2017 Vehicle Rates (R.N.H., NPFC @703-872-6081 or cell @540-272-1746)</t>
  </si>
  <si>
    <t>FY 2017 Vehicle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</si>
</sst>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s>
  <fonts count="20">
    <font>
      <sz val="10"/>
      <name val="Helv"/>
    </font>
    <font>
      <b/>
      <sz val="10"/>
      <name val="Helv"/>
    </font>
    <font>
      <sz val="10"/>
      <name val="Helv"/>
    </font>
    <font>
      <u/>
      <sz val="10"/>
      <name val="Helv"/>
    </font>
    <font>
      <b/>
      <sz val="18"/>
      <name val="Helv"/>
    </font>
    <font>
      <sz val="18"/>
      <name val="Helv"/>
    </font>
    <font>
      <i/>
      <sz val="8"/>
      <name val="Arial"/>
      <family val="2"/>
    </font>
    <font>
      <b/>
      <u/>
      <sz val="10"/>
      <name val="Helv"/>
    </font>
    <font>
      <sz val="8"/>
      <name val="Helv"/>
    </font>
    <font>
      <b/>
      <sz val="8"/>
      <name val="Helv"/>
    </font>
    <font>
      <sz val="8"/>
      <name val="Geneva"/>
    </font>
    <font>
      <b/>
      <sz val="8"/>
      <name val="Geneva"/>
    </font>
    <font>
      <b/>
      <sz val="10"/>
      <color indexed="10"/>
      <name val="Helv"/>
    </font>
    <font>
      <b/>
      <sz val="7"/>
      <name val="Helv"/>
    </font>
    <font>
      <b/>
      <sz val="10"/>
      <color indexed="30"/>
      <name val="Helv"/>
    </font>
    <font>
      <sz val="10"/>
      <color indexed="10"/>
      <name val="Helv"/>
    </font>
    <font>
      <b/>
      <sz val="10"/>
      <color indexed="10"/>
      <name val="Helv"/>
    </font>
    <font>
      <sz val="9"/>
      <color indexed="81"/>
      <name val="Tahoma"/>
      <family val="2"/>
    </font>
    <font>
      <b/>
      <sz val="9"/>
      <color indexed="81"/>
      <name val="Tahoma"/>
      <family val="2"/>
    </font>
    <font>
      <b/>
      <sz val="20"/>
      <name val="Helv"/>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mediumGray"/>
    </fill>
    <fill>
      <patternFill patternType="solid">
        <fgColor indexed="44"/>
        <bgColor indexed="64"/>
      </patternFill>
    </fill>
    <fill>
      <patternFill patternType="solid">
        <fgColor rgb="FFFFFF00"/>
        <bgColor indexed="64"/>
      </patternFill>
    </fill>
    <fill>
      <patternFill patternType="solid">
        <fgColor rgb="FF92D050"/>
        <bgColor indexed="64"/>
      </patternFill>
    </fill>
  </fills>
  <borders count="64">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4" fontId="2" fillId="0" borderId="0" applyFont="0" applyFill="0" applyBorder="0" applyAlignment="0" applyProtection="0"/>
  </cellStyleXfs>
  <cellXfs count="397">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0" fontId="1" fillId="0" borderId="1" xfId="0" applyFont="1" applyBorder="1" applyProtection="1"/>
    <xf numFmtId="0" fontId="3" fillId="0" borderId="0" xfId="0" applyFont="1" applyProtection="1"/>
    <xf numFmtId="15" fontId="0" fillId="0" borderId="0" xfId="0" applyNumberFormat="1" applyBorder="1" applyAlignment="1" applyProtection="1">
      <alignment horizontal="left"/>
    </xf>
    <xf numFmtId="0" fontId="0" fillId="0" borderId="1" xfId="0" applyBorder="1" applyProtection="1"/>
    <xf numFmtId="15" fontId="0" fillId="0" borderId="0" xfId="0" applyNumberFormat="1" applyProtection="1"/>
    <xf numFmtId="7" fontId="0" fillId="0" borderId="0" xfId="0" applyNumberFormat="1" applyProtection="1"/>
    <xf numFmtId="0" fontId="0" fillId="0" borderId="0" xfId="0" applyAlignment="1" applyProtection="1"/>
    <xf numFmtId="0" fontId="0" fillId="0" borderId="0" xfId="0" applyAlignment="1">
      <alignment horizontal="center"/>
    </xf>
    <xf numFmtId="0" fontId="2" fillId="0" borderId="0" xfId="0" applyFont="1" applyBorder="1" applyAlignment="1" applyProtection="1"/>
    <xf numFmtId="0" fontId="0" fillId="0" borderId="0" xfId="0" applyBorder="1" applyAlignment="1" applyProtection="1"/>
    <xf numFmtId="7" fontId="0" fillId="0" borderId="0" xfId="0" applyNumberFormat="1" applyBorder="1" applyAlignment="1" applyProtection="1"/>
    <xf numFmtId="0" fontId="0" fillId="0" borderId="0" xfId="0" applyAlignment="1">
      <alignment horizontal="right"/>
    </xf>
    <xf numFmtId="14" fontId="2" fillId="0" borderId="0" xfId="0" applyNumberFormat="1" applyFont="1" applyProtection="1"/>
    <xf numFmtId="0" fontId="1" fillId="0" borderId="0" xfId="0" applyFont="1" applyBorder="1" applyAlignment="1" applyProtection="1">
      <alignment horizontal="right"/>
    </xf>
    <xf numFmtId="0" fontId="1" fillId="0" borderId="0" xfId="0" applyFont="1" applyBorder="1" applyAlignment="1" applyProtection="1">
      <alignment horizontal="left"/>
    </xf>
    <xf numFmtId="0" fontId="1" fillId="0" borderId="1" xfId="0" applyFont="1" applyBorder="1" applyAlignment="1" applyProtection="1">
      <alignment horizontal="right"/>
    </xf>
    <xf numFmtId="0" fontId="3" fillId="0" borderId="1" xfId="0" applyFont="1" applyBorder="1" applyProtection="1"/>
    <xf numFmtId="0" fontId="0" fillId="0" borderId="1" xfId="0" applyBorder="1" applyProtection="1">
      <protection locked="0"/>
    </xf>
    <xf numFmtId="0" fontId="0" fillId="0" borderId="0" xfId="0" applyBorder="1" applyAlignment="1" applyProtection="1">
      <protection locked="0"/>
    </xf>
    <xf numFmtId="0" fontId="0" fillId="0" borderId="0" xfId="0" applyAlignment="1">
      <alignment horizontal="left"/>
    </xf>
    <xf numFmtId="164" fontId="0" fillId="0" borderId="0" xfId="0" applyNumberFormat="1"/>
    <xf numFmtId="0" fontId="0" fillId="0" borderId="0" xfId="0" applyBorder="1"/>
    <xf numFmtId="0" fontId="0" fillId="0" borderId="2" xfId="0" applyBorder="1"/>
    <xf numFmtId="0" fontId="0" fillId="0" borderId="3" xfId="0" applyBorder="1"/>
    <xf numFmtId="164" fontId="0" fillId="0" borderId="3" xfId="0" applyNumberFormat="1" applyBorder="1"/>
    <xf numFmtId="0" fontId="1" fillId="0" borderId="0" xfId="0" applyFont="1"/>
    <xf numFmtId="0" fontId="0" fillId="0" borderId="4" xfId="0" applyBorder="1"/>
    <xf numFmtId="0" fontId="0" fillId="0" borderId="5" xfId="0" applyBorder="1"/>
    <xf numFmtId="0" fontId="0" fillId="0" borderId="6" xfId="0" applyBorder="1"/>
    <xf numFmtId="164" fontId="0" fillId="0" borderId="7" xfId="0" applyNumberFormat="1" applyBorder="1"/>
    <xf numFmtId="164" fontId="0" fillId="0" borderId="0" xfId="0" applyNumberFormat="1" applyBorder="1"/>
    <xf numFmtId="164" fontId="0" fillId="2" borderId="3" xfId="0" applyNumberFormat="1" applyFill="1" applyBorder="1" applyProtection="1">
      <protection locked="0"/>
    </xf>
    <xf numFmtId="0" fontId="0" fillId="0" borderId="8" xfId="0" applyBorder="1"/>
    <xf numFmtId="0" fontId="0" fillId="0" borderId="9" xfId="0" applyBorder="1"/>
    <xf numFmtId="14" fontId="0" fillId="2" borderId="9" xfId="0" applyNumberFormat="1" applyFill="1" applyBorder="1"/>
    <xf numFmtId="0" fontId="0" fillId="0" borderId="9" xfId="0" applyBorder="1" applyAlignment="1">
      <alignment horizontal="center"/>
    </xf>
    <xf numFmtId="164" fontId="0" fillId="0" borderId="9" xfId="0" applyNumberFormat="1" applyBorder="1"/>
    <xf numFmtId="0" fontId="4" fillId="0" borderId="0" xfId="0" applyFont="1"/>
    <xf numFmtId="0" fontId="5" fillId="0" borderId="0" xfId="0" applyFont="1"/>
    <xf numFmtId="164" fontId="5" fillId="0" borderId="0" xfId="0" applyNumberFormat="1" applyFont="1"/>
    <xf numFmtId="0" fontId="0" fillId="0" borderId="10" xfId="0" applyBorder="1"/>
    <xf numFmtId="164" fontId="0" fillId="0" borderId="10" xfId="0" applyNumberFormat="1" applyBorder="1"/>
    <xf numFmtId="164" fontId="0" fillId="0" borderId="11" xfId="0" applyNumberFormat="1" applyBorder="1"/>
    <xf numFmtId="0" fontId="1" fillId="0" borderId="12" xfId="0" applyFont="1" applyBorder="1"/>
    <xf numFmtId="164" fontId="1" fillId="0" borderId="11" xfId="0" applyNumberFormat="1" applyFont="1" applyBorder="1"/>
    <xf numFmtId="0" fontId="1" fillId="0" borderId="13" xfId="0" applyFont="1" applyBorder="1"/>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right"/>
    </xf>
    <xf numFmtId="3" fontId="0" fillId="3" borderId="3" xfId="0" applyNumberFormat="1" applyFill="1" applyBorder="1" applyProtection="1">
      <protection locked="0"/>
    </xf>
    <xf numFmtId="164" fontId="0" fillId="0" borderId="14" xfId="0" applyNumberFormat="1" applyBorder="1"/>
    <xf numFmtId="0" fontId="0" fillId="0" borderId="0" xfId="0" applyBorder="1" applyAlignment="1">
      <alignment wrapText="1"/>
    </xf>
    <xf numFmtId="0" fontId="0" fillId="0" borderId="0" xfId="0" applyAlignment="1">
      <alignment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Border="1" applyAlignment="1">
      <alignment wrapText="1"/>
    </xf>
    <xf numFmtId="0" fontId="1" fillId="0" borderId="2" xfId="0" applyFont="1" applyBorder="1" applyAlignment="1">
      <alignment wrapText="1"/>
    </xf>
    <xf numFmtId="0" fontId="2" fillId="0" borderId="2" xfId="0" applyFont="1" applyBorder="1"/>
    <xf numFmtId="164" fontId="2" fillId="0" borderId="2" xfId="0" applyNumberFormat="1" applyFont="1" applyBorder="1"/>
    <xf numFmtId="0" fontId="2" fillId="0" borderId="0" xfId="0" applyFont="1"/>
    <xf numFmtId="0" fontId="8" fillId="0" borderId="0" xfId="0" applyFont="1"/>
    <xf numFmtId="0" fontId="8" fillId="0" borderId="0" xfId="0" applyFont="1" applyProtection="1"/>
    <xf numFmtId="0" fontId="8" fillId="0" borderId="0" xfId="0" applyFont="1" applyProtection="1">
      <protection locked="0"/>
    </xf>
    <xf numFmtId="0" fontId="8" fillId="0" borderId="0" xfId="0" applyFont="1" applyAlignment="1">
      <alignment horizontal="center"/>
    </xf>
    <xf numFmtId="164" fontId="8" fillId="0" borderId="0" xfId="0" applyNumberFormat="1" applyFont="1" applyAlignment="1">
      <alignment horizontal="right"/>
    </xf>
    <xf numFmtId="164" fontId="8" fillId="0" borderId="0" xfId="0" applyNumberFormat="1" applyFont="1" applyAlignment="1" applyProtection="1">
      <alignment horizontal="right"/>
      <protection locked="0"/>
    </xf>
    <xf numFmtId="164" fontId="8" fillId="0" borderId="0" xfId="0" applyNumberFormat="1" applyFont="1"/>
    <xf numFmtId="164" fontId="8" fillId="0" borderId="0" xfId="0" applyNumberFormat="1" applyFont="1" applyProtection="1">
      <protection locked="0"/>
    </xf>
    <xf numFmtId="2" fontId="8" fillId="0" borderId="0" xfId="0" applyNumberFormat="1" applyFont="1" applyAlignment="1">
      <alignment horizontal="center"/>
    </xf>
    <xf numFmtId="164" fontId="8" fillId="0" borderId="0" xfId="0" applyNumberFormat="1" applyFont="1" applyAlignment="1" applyProtection="1">
      <alignment horizontal="right"/>
    </xf>
    <xf numFmtId="0" fontId="8" fillId="0" borderId="0" xfId="0" applyFont="1" applyAlignment="1" applyProtection="1">
      <alignment horizontal="center"/>
      <protection locked="0"/>
    </xf>
    <xf numFmtId="164" fontId="2" fillId="0" borderId="15" xfId="0" applyNumberFormat="1" applyFont="1" applyBorder="1"/>
    <xf numFmtId="0" fontId="0" fillId="0" borderId="13" xfId="0" applyBorder="1"/>
    <xf numFmtId="3" fontId="0" fillId="3" borderId="10" xfId="0" applyNumberFormat="1" applyFill="1" applyBorder="1" applyProtection="1">
      <protection locked="0"/>
    </xf>
    <xf numFmtId="164" fontId="0" fillId="0" borderId="16" xfId="0" applyNumberFormat="1" applyBorder="1"/>
    <xf numFmtId="164" fontId="0" fillId="3" borderId="3" xfId="0" applyNumberFormat="1" applyFill="1" applyBorder="1" applyProtection="1">
      <protection locked="0"/>
    </xf>
    <xf numFmtId="0" fontId="1" fillId="4" borderId="17" xfId="0" applyFont="1" applyFill="1" applyBorder="1"/>
    <xf numFmtId="0" fontId="0" fillId="4" borderId="18" xfId="0" applyFill="1" applyBorder="1"/>
    <xf numFmtId="164" fontId="0" fillId="4" borderId="18" xfId="0" applyNumberFormat="1" applyFill="1" applyBorder="1"/>
    <xf numFmtId="164" fontId="1" fillId="4" borderId="19" xfId="0" applyNumberFormat="1" applyFont="1" applyFill="1" applyBorder="1"/>
    <xf numFmtId="164" fontId="0" fillId="3" borderId="5" xfId="0" applyNumberFormat="1" applyFill="1" applyBorder="1"/>
    <xf numFmtId="0" fontId="1" fillId="4" borderId="20" xfId="0" applyFont="1" applyFill="1" applyBorder="1"/>
    <xf numFmtId="0" fontId="1" fillId="4" borderId="21" xfId="0" applyFont="1" applyFill="1" applyBorder="1"/>
    <xf numFmtId="164" fontId="1" fillId="4" borderId="21" xfId="0" applyNumberFormat="1" applyFont="1" applyFill="1" applyBorder="1"/>
    <xf numFmtId="0" fontId="1" fillId="5" borderId="8" xfId="0" applyFont="1" applyFill="1" applyBorder="1"/>
    <xf numFmtId="0" fontId="1" fillId="5" borderId="9" xfId="0" applyFont="1" applyFill="1" applyBorder="1"/>
    <xf numFmtId="164" fontId="1" fillId="5" borderId="9" xfId="0" applyNumberFormat="1" applyFont="1" applyFill="1" applyBorder="1"/>
    <xf numFmtId="164" fontId="1" fillId="5" borderId="14" xfId="0" applyNumberFormat="1" applyFont="1" applyFill="1" applyBorder="1"/>
    <xf numFmtId="0" fontId="6" fillId="5" borderId="22" xfId="0" applyFont="1" applyFill="1" applyBorder="1"/>
    <xf numFmtId="0" fontId="0" fillId="5" borderId="1" xfId="0" applyFill="1" applyBorder="1"/>
    <xf numFmtId="164" fontId="0" fillId="5" borderId="1" xfId="0" applyNumberFormat="1" applyFill="1" applyBorder="1"/>
    <xf numFmtId="164" fontId="0" fillId="5" borderId="23" xfId="0" applyNumberFormat="1" applyFill="1" applyBorder="1"/>
    <xf numFmtId="0" fontId="9" fillId="6" borderId="8" xfId="0" applyFont="1" applyFill="1" applyBorder="1" applyAlignment="1">
      <alignment horizontal="left"/>
    </xf>
    <xf numFmtId="4" fontId="10" fillId="0" borderId="9" xfId="0" applyNumberFormat="1" applyFont="1" applyBorder="1" applyAlignment="1" applyProtection="1">
      <alignment horizontal="centerContinuous"/>
      <protection hidden="1"/>
    </xf>
    <xf numFmtId="0" fontId="8" fillId="0" borderId="9" xfId="0" applyFont="1" applyBorder="1"/>
    <xf numFmtId="4" fontId="11" fillId="0" borderId="9" xfId="0" applyNumberFormat="1" applyFont="1" applyBorder="1" applyAlignment="1" applyProtection="1">
      <alignment horizontal="left"/>
      <protection locked="0"/>
    </xf>
    <xf numFmtId="4" fontId="10" fillId="0" borderId="9" xfId="0" applyNumberFormat="1" applyFont="1" applyBorder="1" applyAlignment="1" applyProtection="1">
      <alignment horizontal="centerContinuous"/>
      <protection locked="0"/>
    </xf>
    <xf numFmtId="4" fontId="10" fillId="0" borderId="14" xfId="0" applyNumberFormat="1" applyFont="1" applyBorder="1" applyAlignment="1" applyProtection="1">
      <alignment horizontal="centerContinuous"/>
      <protection locked="0"/>
    </xf>
    <xf numFmtId="0" fontId="8" fillId="7" borderId="8" xfId="0" applyFont="1" applyFill="1" applyBorder="1"/>
    <xf numFmtId="16" fontId="11" fillId="0" borderId="24" xfId="0" applyNumberFormat="1" applyFont="1" applyBorder="1" applyAlignment="1" applyProtection="1">
      <alignment horizontal="center"/>
      <protection hidden="1"/>
    </xf>
    <xf numFmtId="165" fontId="10" fillId="2" borderId="4" xfId="0" applyNumberFormat="1" applyFont="1" applyFill="1" applyBorder="1" applyAlignment="1" applyProtection="1">
      <alignment horizontal="center"/>
    </xf>
    <xf numFmtId="165" fontId="11" fillId="2" borderId="4" xfId="0" applyNumberFormat="1" applyFont="1" applyFill="1" applyBorder="1" applyAlignment="1" applyProtection="1">
      <alignment horizontal="center"/>
      <protection hidden="1"/>
    </xf>
    <xf numFmtId="165" fontId="10" fillId="2" borderId="25" xfId="0" applyNumberFormat="1" applyFont="1" applyFill="1" applyBorder="1" applyAlignment="1" applyProtection="1">
      <alignment horizontal="center"/>
    </xf>
    <xf numFmtId="0" fontId="11" fillId="7" borderId="9" xfId="0" applyFont="1" applyFill="1" applyBorder="1" applyAlignment="1" applyProtection="1">
      <alignment horizontal="center"/>
      <protection hidden="1"/>
    </xf>
    <xf numFmtId="15" fontId="10" fillId="7" borderId="9" xfId="0" applyNumberFormat="1" applyFont="1" applyFill="1" applyBorder="1" applyAlignment="1" applyProtection="1">
      <alignment horizontal="left"/>
      <protection hidden="1"/>
    </xf>
    <xf numFmtId="0" fontId="11" fillId="0" borderId="26" xfId="0" applyFont="1" applyBorder="1" applyAlignment="1" applyProtection="1">
      <alignment horizontal="left"/>
      <protection hidden="1"/>
    </xf>
    <xf numFmtId="4" fontId="10" fillId="2" borderId="26" xfId="0" applyNumberFormat="1" applyFont="1" applyFill="1" applyBorder="1" applyAlignment="1" applyProtection="1">
      <alignment horizontal="left"/>
      <protection hidden="1"/>
    </xf>
    <xf numFmtId="0" fontId="8" fillId="7" borderId="9" xfId="0" applyFont="1" applyFill="1" applyBorder="1"/>
    <xf numFmtId="15" fontId="8" fillId="0" borderId="27" xfId="0" applyNumberFormat="1" applyFont="1" applyBorder="1" applyProtection="1">
      <protection hidden="1"/>
    </xf>
    <xf numFmtId="14" fontId="8" fillId="0" borderId="21" xfId="0" applyNumberFormat="1" applyFont="1" applyBorder="1" applyAlignment="1" applyProtection="1">
      <alignment horizontal="center"/>
    </xf>
    <xf numFmtId="20" fontId="8" fillId="0" borderId="28" xfId="0" applyNumberFormat="1" applyFont="1" applyBorder="1" applyAlignment="1" applyProtection="1">
      <alignment horizontal="center"/>
    </xf>
    <xf numFmtId="0" fontId="8" fillId="7" borderId="29" xfId="0" applyFont="1" applyFill="1" applyBorder="1"/>
    <xf numFmtId="16" fontId="10" fillId="7" borderId="30" xfId="0" applyNumberFormat="1" applyFont="1" applyFill="1" applyBorder="1" applyAlignment="1" applyProtection="1">
      <alignment horizontal="left"/>
      <protection hidden="1"/>
    </xf>
    <xf numFmtId="4" fontId="10" fillId="7" borderId="0" xfId="0" applyNumberFormat="1" applyFont="1" applyFill="1" applyBorder="1" applyAlignment="1" applyProtection="1">
      <alignment horizontal="right"/>
      <protection hidden="1"/>
    </xf>
    <xf numFmtId="15" fontId="10" fillId="7" borderId="0" xfId="0" applyNumberFormat="1" applyFont="1" applyFill="1" applyBorder="1" applyAlignment="1" applyProtection="1">
      <alignment horizontal="left"/>
      <protection hidden="1"/>
    </xf>
    <xf numFmtId="15" fontId="11" fillId="0" borderId="31" xfId="0" applyNumberFormat="1" applyFont="1" applyBorder="1" applyAlignment="1" applyProtection="1">
      <alignment horizontal="left"/>
      <protection hidden="1"/>
    </xf>
    <xf numFmtId="4" fontId="10" fillId="0" borderId="31" xfId="0" applyNumberFormat="1" applyFont="1" applyBorder="1" applyAlignment="1" applyProtection="1">
      <alignment horizontal="right"/>
      <protection hidden="1"/>
    </xf>
    <xf numFmtId="0" fontId="8" fillId="7" borderId="0" xfId="0" applyFont="1" applyFill="1" applyBorder="1"/>
    <xf numFmtId="4" fontId="10" fillId="7" borderId="9" xfId="0" applyNumberFormat="1" applyFont="1" applyFill="1" applyBorder="1" applyAlignment="1" applyProtection="1">
      <alignment horizontal="left"/>
      <protection hidden="1"/>
    </xf>
    <xf numFmtId="4" fontId="10" fillId="7" borderId="14" xfId="0" applyNumberFormat="1" applyFont="1" applyFill="1" applyBorder="1" applyAlignment="1" applyProtection="1">
      <alignment horizontal="left"/>
      <protection hidden="1"/>
    </xf>
    <xf numFmtId="4" fontId="10" fillId="7" borderId="0" xfId="0" applyNumberFormat="1" applyFont="1" applyFill="1" applyBorder="1" applyAlignment="1" applyProtection="1">
      <alignment horizontal="center"/>
      <protection hidden="1"/>
    </xf>
    <xf numFmtId="4" fontId="10" fillId="7" borderId="0" xfId="0" applyNumberFormat="1" applyFont="1" applyFill="1" applyBorder="1" applyAlignment="1" applyProtection="1">
      <alignment horizontal="left"/>
      <protection hidden="1"/>
    </xf>
    <xf numFmtId="4" fontId="10" fillId="7" borderId="11" xfId="0" applyNumberFormat="1" applyFont="1" applyFill="1" applyBorder="1" applyAlignment="1" applyProtection="1">
      <alignment horizontal="left"/>
      <protection hidden="1"/>
    </xf>
    <xf numFmtId="16" fontId="10" fillId="7" borderId="32" xfId="0" applyNumberFormat="1" applyFont="1" applyFill="1" applyBorder="1" applyProtection="1">
      <protection hidden="1"/>
    </xf>
    <xf numFmtId="4" fontId="10" fillId="7" borderId="2" xfId="0" applyNumberFormat="1" applyFont="1" applyFill="1" applyBorder="1" applyProtection="1">
      <protection hidden="1"/>
    </xf>
    <xf numFmtId="4" fontId="10" fillId="7" borderId="15" xfId="0" applyNumberFormat="1" applyFont="1" applyFill="1" applyBorder="1" applyProtection="1">
      <protection hidden="1"/>
    </xf>
    <xf numFmtId="0" fontId="8" fillId="0" borderId="33" xfId="0" applyFont="1" applyBorder="1"/>
    <xf numFmtId="16" fontId="10" fillId="0" borderId="34" xfId="0" applyNumberFormat="1" applyFont="1" applyBorder="1" applyAlignment="1" applyProtection="1">
      <alignment horizontal="center"/>
      <protection hidden="1"/>
    </xf>
    <xf numFmtId="4" fontId="10" fillId="0" borderId="34" xfId="0" applyNumberFormat="1" applyFont="1" applyBorder="1" applyAlignment="1" applyProtection="1">
      <alignment horizontal="center"/>
      <protection hidden="1"/>
    </xf>
    <xf numFmtId="16" fontId="10" fillId="7" borderId="0" xfId="0" applyNumberFormat="1" applyFont="1" applyFill="1" applyBorder="1" applyProtection="1">
      <protection hidden="1"/>
    </xf>
    <xf numFmtId="0" fontId="8" fillId="0" borderId="35" xfId="0" applyFont="1" applyBorder="1" applyAlignment="1">
      <alignment horizontal="center"/>
    </xf>
    <xf numFmtId="4" fontId="10" fillId="7" borderId="0" xfId="0" applyNumberFormat="1" applyFont="1" applyFill="1" applyBorder="1" applyProtection="1">
      <protection hidden="1"/>
    </xf>
    <xf numFmtId="0" fontId="8" fillId="0" borderId="36" xfId="0" applyFont="1" applyBorder="1"/>
    <xf numFmtId="16" fontId="10" fillId="2" borderId="37" xfId="0" applyNumberFormat="1" applyFont="1" applyFill="1" applyBorder="1" applyAlignment="1" applyProtection="1">
      <alignment horizontal="left"/>
      <protection locked="0"/>
    </xf>
    <xf numFmtId="4" fontId="8" fillId="0" borderId="37" xfId="0" applyNumberFormat="1" applyFont="1" applyBorder="1" applyProtection="1"/>
    <xf numFmtId="0" fontId="8" fillId="7" borderId="38" xfId="0" applyFont="1" applyFill="1" applyBorder="1"/>
    <xf numFmtId="16" fontId="11" fillId="0" borderId="39" xfId="0" applyNumberFormat="1" applyFont="1" applyBorder="1" applyProtection="1">
      <protection hidden="1"/>
    </xf>
    <xf numFmtId="4" fontId="10" fillId="0" borderId="39" xfId="0" applyNumberFormat="1" applyFont="1" applyBorder="1" applyProtection="1">
      <protection hidden="1"/>
    </xf>
    <xf numFmtId="4" fontId="10" fillId="0" borderId="40" xfId="0" applyNumberFormat="1" applyFont="1" applyBorder="1" applyProtection="1">
      <protection hidden="1"/>
    </xf>
    <xf numFmtId="4" fontId="10" fillId="0" borderId="41" xfId="0" applyNumberFormat="1" applyFont="1" applyBorder="1" applyProtection="1">
      <protection hidden="1"/>
    </xf>
    <xf numFmtId="4" fontId="10" fillId="5" borderId="34" xfId="0" applyNumberFormat="1" applyFont="1" applyFill="1" applyBorder="1" applyAlignment="1" applyProtection="1">
      <alignment horizontal="center"/>
      <protection hidden="1"/>
    </xf>
    <xf numFmtId="0" fontId="8" fillId="5" borderId="34" xfId="0" applyFont="1" applyFill="1" applyBorder="1" applyAlignment="1">
      <alignment horizontal="center"/>
    </xf>
    <xf numFmtId="4" fontId="8" fillId="5" borderId="37" xfId="0" applyNumberFormat="1" applyFont="1" applyFill="1" applyBorder="1" applyProtection="1"/>
    <xf numFmtId="4" fontId="8" fillId="5" borderId="39" xfId="0" applyNumberFormat="1" applyFont="1" applyFill="1" applyBorder="1" applyProtection="1"/>
    <xf numFmtId="4" fontId="10" fillId="3" borderId="11" xfId="0" applyNumberFormat="1" applyFont="1" applyFill="1" applyBorder="1" applyAlignment="1" applyProtection="1">
      <alignment horizontal="center"/>
      <protection hidden="1"/>
    </xf>
    <xf numFmtId="4" fontId="10" fillId="3" borderId="15" xfId="0" applyNumberFormat="1" applyFont="1" applyFill="1" applyBorder="1" applyProtection="1">
      <protection hidden="1"/>
    </xf>
    <xf numFmtId="4" fontId="10" fillId="3" borderId="23" xfId="0" applyNumberFormat="1" applyFont="1" applyFill="1" applyBorder="1" applyProtection="1">
      <protection hidden="1"/>
    </xf>
    <xf numFmtId="0" fontId="12" fillId="0" borderId="0" xfId="0" applyFont="1" applyAlignment="1">
      <alignment wrapText="1"/>
    </xf>
    <xf numFmtId="0" fontId="0" fillId="4" borderId="31" xfId="0" applyFill="1" applyBorder="1"/>
    <xf numFmtId="0" fontId="2" fillId="4" borderId="31" xfId="0" applyFont="1" applyFill="1" applyBorder="1"/>
    <xf numFmtId="7" fontId="8" fillId="4" borderId="2" xfId="0" applyNumberFormat="1" applyFont="1" applyFill="1" applyBorder="1" applyAlignment="1" applyProtection="1">
      <alignment horizontal="center"/>
      <protection locked="0"/>
    </xf>
    <xf numFmtId="14" fontId="1" fillId="4" borderId="1" xfId="0" applyNumberFormat="1" applyFont="1" applyFill="1" applyBorder="1" applyAlignment="1" applyProtection="1">
      <alignment horizontal="left"/>
      <protection locked="0"/>
    </xf>
    <xf numFmtId="0" fontId="3" fillId="4" borderId="1" xfId="0" applyFont="1" applyFill="1" applyBorder="1" applyProtection="1">
      <protection locked="0"/>
    </xf>
    <xf numFmtId="0" fontId="0" fillId="4" borderId="1" xfId="0" applyFill="1" applyBorder="1" applyProtection="1">
      <protection locked="0"/>
    </xf>
    <xf numFmtId="0" fontId="1" fillId="5" borderId="20" xfId="0" applyFont="1" applyFill="1" applyBorder="1" applyAlignment="1" applyProtection="1"/>
    <xf numFmtId="0" fontId="1" fillId="5" borderId="21" xfId="0" applyFont="1" applyFill="1" applyBorder="1" applyAlignment="1" applyProtection="1"/>
    <xf numFmtId="7" fontId="1" fillId="5" borderId="21" xfId="0" applyNumberFormat="1" applyFont="1" applyFill="1" applyBorder="1" applyAlignment="1" applyProtection="1"/>
    <xf numFmtId="0" fontId="0" fillId="5" borderId="21" xfId="0" applyFill="1" applyBorder="1" applyAlignment="1" applyProtection="1"/>
    <xf numFmtId="0" fontId="0" fillId="5" borderId="21" xfId="0" applyFill="1" applyBorder="1" applyProtection="1"/>
    <xf numFmtId="7" fontId="1" fillId="5" borderId="28" xfId="0" applyNumberFormat="1" applyFont="1" applyFill="1" applyBorder="1" applyAlignment="1" applyProtection="1">
      <alignment horizontal="right"/>
    </xf>
    <xf numFmtId="0" fontId="12" fillId="0" borderId="0" xfId="0" applyFont="1" applyBorder="1" applyAlignment="1">
      <alignment horizontal="center" wrapText="1"/>
    </xf>
    <xf numFmtId="0" fontId="8" fillId="0" borderId="0" xfId="0" applyFont="1" applyFill="1" applyBorder="1"/>
    <xf numFmtId="4" fontId="10" fillId="7" borderId="11" xfId="0" applyNumberFormat="1" applyFont="1" applyFill="1" applyBorder="1" applyProtection="1">
      <protection hidden="1"/>
    </xf>
    <xf numFmtId="0" fontId="0" fillId="0" borderId="12" xfId="0" applyBorder="1"/>
    <xf numFmtId="164" fontId="0" fillId="0" borderId="15" xfId="0" applyNumberFormat="1" applyBorder="1"/>
    <xf numFmtId="4" fontId="2" fillId="0" borderId="3" xfId="1" applyFont="1" applyBorder="1"/>
    <xf numFmtId="4" fontId="2" fillId="0" borderId="7" xfId="1" applyFont="1" applyBorder="1"/>
    <xf numFmtId="4" fontId="2" fillId="0" borderId="0" xfId="1" applyFont="1"/>
    <xf numFmtId="4" fontId="0" fillId="0" borderId="6" xfId="1" applyFont="1" applyBorder="1"/>
    <xf numFmtId="0" fontId="0" fillId="0" borderId="0" xfId="0" applyFont="1"/>
    <xf numFmtId="0" fontId="0" fillId="0" borderId="0" xfId="0" applyFont="1" applyBorder="1" applyAlignment="1">
      <alignment wrapText="1"/>
    </xf>
    <xf numFmtId="8" fontId="0" fillId="0" borderId="0" xfId="0" applyNumberFormat="1" applyFont="1" applyBorder="1" applyAlignment="1">
      <alignment wrapText="1"/>
    </xf>
    <xf numFmtId="0" fontId="1" fillId="0" borderId="3" xfId="0" applyFont="1" applyBorder="1" applyAlignment="1">
      <alignment wrapText="1"/>
    </xf>
    <xf numFmtId="164" fontId="0" fillId="0" borderId="3" xfId="0" quotePrefix="1" applyNumberFormat="1" applyBorder="1"/>
    <xf numFmtId="0" fontId="9" fillId="8" borderId="8" xfId="0" applyFont="1" applyFill="1" applyBorder="1" applyProtection="1"/>
    <xf numFmtId="0" fontId="9" fillId="8" borderId="9" xfId="0" applyFont="1" applyFill="1" applyBorder="1" applyAlignment="1" applyProtection="1">
      <alignment horizontal="center"/>
    </xf>
    <xf numFmtId="0" fontId="8" fillId="8" borderId="9" xfId="0" applyFont="1" applyFill="1" applyBorder="1"/>
    <xf numFmtId="0" fontId="8" fillId="8" borderId="42" xfId="0" applyFont="1" applyFill="1" applyBorder="1" applyProtection="1"/>
    <xf numFmtId="0" fontId="9" fillId="8" borderId="22" xfId="0" applyFont="1" applyFill="1" applyBorder="1" applyAlignment="1" applyProtection="1">
      <alignment horizontal="center"/>
    </xf>
    <xf numFmtId="0" fontId="9" fillId="8" borderId="1" xfId="0" applyFont="1" applyFill="1" applyBorder="1" applyAlignment="1" applyProtection="1">
      <alignment horizontal="center"/>
    </xf>
    <xf numFmtId="0" fontId="9" fillId="8" borderId="43" xfId="0" applyFont="1" applyFill="1" applyBorder="1" applyAlignment="1" applyProtection="1">
      <alignment horizontal="center"/>
    </xf>
    <xf numFmtId="0" fontId="9" fillId="0" borderId="0" xfId="0" applyFont="1" applyBorder="1" applyAlignment="1" applyProtection="1">
      <alignment horizontal="center"/>
    </xf>
    <xf numFmtId="15" fontId="8" fillId="4" borderId="4" xfId="0" applyNumberFormat="1" applyFont="1" applyFill="1" applyBorder="1" applyAlignment="1" applyProtection="1">
      <alignment horizontal="left"/>
      <protection locked="0"/>
    </xf>
    <xf numFmtId="1" fontId="8" fillId="4" borderId="26" xfId="0" applyNumberFormat="1" applyFont="1" applyFill="1" applyBorder="1" applyAlignment="1" applyProtection="1">
      <alignment horizontal="center"/>
      <protection locked="0"/>
    </xf>
    <xf numFmtId="49" fontId="8" fillId="4" borderId="5" xfId="0" applyNumberFormat="1" applyFont="1" applyFill="1" applyBorder="1" applyAlignment="1" applyProtection="1">
      <alignment horizontal="center"/>
      <protection locked="0"/>
    </xf>
    <xf numFmtId="7" fontId="8" fillId="4" borderId="26" xfId="0" applyNumberFormat="1" applyFont="1" applyFill="1" applyBorder="1" applyAlignment="1" applyProtection="1">
      <alignment horizontal="center"/>
      <protection locked="0"/>
    </xf>
    <xf numFmtId="7" fontId="8" fillId="4" borderId="5" xfId="0" applyNumberFormat="1" applyFont="1" applyFill="1" applyBorder="1" applyAlignment="1" applyProtection="1">
      <alignment horizontal="center"/>
      <protection locked="0"/>
    </xf>
    <xf numFmtId="0" fontId="8" fillId="4" borderId="26" xfId="0" applyFont="1" applyFill="1" applyBorder="1" applyAlignment="1" applyProtection="1">
      <alignment horizontal="center"/>
      <protection locked="0"/>
    </xf>
    <xf numFmtId="7" fontId="8" fillId="0" borderId="5" xfId="0" applyNumberFormat="1" applyFont="1" applyBorder="1" applyAlignment="1" applyProtection="1">
      <alignment horizontal="center"/>
    </xf>
    <xf numFmtId="7" fontId="8" fillId="0" borderId="24" xfId="0" applyNumberFormat="1" applyFont="1" applyBorder="1" applyAlignment="1" applyProtection="1">
      <alignment horizontal="right"/>
    </xf>
    <xf numFmtId="0" fontId="8" fillId="0" borderId="0" xfId="0" applyFont="1" applyBorder="1"/>
    <xf numFmtId="15" fontId="8" fillId="4" borderId="12" xfId="0" applyNumberFormat="1" applyFont="1" applyFill="1" applyBorder="1" applyAlignment="1" applyProtection="1">
      <alignment horizontal="left"/>
      <protection locked="0"/>
    </xf>
    <xf numFmtId="1" fontId="8" fillId="4" borderId="31" xfId="0" applyNumberFormat="1" applyFont="1" applyFill="1" applyBorder="1" applyAlignment="1" applyProtection="1">
      <alignment horizontal="center"/>
      <protection locked="0"/>
    </xf>
    <xf numFmtId="49" fontId="8" fillId="4" borderId="2" xfId="0" applyNumberFormat="1" applyFont="1" applyFill="1" applyBorder="1" applyAlignment="1" applyProtection="1">
      <alignment horizontal="center"/>
      <protection locked="0"/>
    </xf>
    <xf numFmtId="7" fontId="8" fillId="4" borderId="44" xfId="0" applyNumberFormat="1" applyFont="1" applyFill="1" applyBorder="1" applyAlignment="1" applyProtection="1">
      <alignment horizontal="center"/>
      <protection locked="0"/>
    </xf>
    <xf numFmtId="0" fontId="8" fillId="4" borderId="44" xfId="0" applyFont="1" applyFill="1" applyBorder="1" applyAlignment="1" applyProtection="1">
      <alignment horizontal="center"/>
      <protection locked="0"/>
    </xf>
    <xf numFmtId="7" fontId="8" fillId="0" borderId="2" xfId="0" applyNumberFormat="1" applyFont="1" applyBorder="1" applyAlignment="1" applyProtection="1">
      <alignment horizontal="center"/>
    </xf>
    <xf numFmtId="7" fontId="8" fillId="0" borderId="45" xfId="0" applyNumberFormat="1" applyFont="1" applyBorder="1" applyAlignment="1" applyProtection="1">
      <alignment horizontal="right"/>
    </xf>
    <xf numFmtId="1" fontId="8" fillId="4" borderId="44" xfId="0" applyNumberFormat="1" applyFont="1" applyFill="1" applyBorder="1" applyAlignment="1" applyProtection="1">
      <alignment horizontal="center"/>
      <protection locked="0"/>
    </xf>
    <xf numFmtId="7" fontId="8" fillId="0" borderId="1" xfId="0" applyNumberFormat="1" applyFont="1" applyBorder="1" applyAlignment="1" applyProtection="1">
      <alignment horizontal="center"/>
    </xf>
    <xf numFmtId="15" fontId="8" fillId="0" borderId="0" xfId="0" applyNumberFormat="1" applyFont="1" applyBorder="1" applyAlignment="1" applyProtection="1">
      <alignment horizontal="left"/>
      <protection locked="0"/>
    </xf>
    <xf numFmtId="15" fontId="8" fillId="0" borderId="0" xfId="0" applyNumberFormat="1" applyFont="1" applyBorder="1" applyAlignment="1" applyProtection="1">
      <alignment horizontal="left"/>
    </xf>
    <xf numFmtId="7" fontId="8" fillId="0" borderId="0" xfId="0" applyNumberFormat="1" applyFont="1" applyBorder="1" applyAlignment="1" applyProtection="1">
      <alignment horizontal="center"/>
      <protection locked="0"/>
    </xf>
    <xf numFmtId="0" fontId="8" fillId="0" borderId="0" xfId="0" applyFont="1" applyBorder="1" applyAlignment="1" applyProtection="1">
      <alignment horizontal="center"/>
      <protection locked="0"/>
    </xf>
    <xf numFmtId="7" fontId="8" fillId="0" borderId="0" xfId="0" applyNumberFormat="1" applyFont="1" applyBorder="1" applyAlignment="1" applyProtection="1">
      <alignment horizontal="right"/>
    </xf>
    <xf numFmtId="0" fontId="9" fillId="4" borderId="20" xfId="0" applyFont="1" applyFill="1" applyBorder="1" applyAlignment="1" applyProtection="1"/>
    <xf numFmtId="0" fontId="9" fillId="4" borderId="21" xfId="0" applyFont="1" applyFill="1" applyBorder="1" applyAlignment="1" applyProtection="1"/>
    <xf numFmtId="7" fontId="9" fillId="4" borderId="21" xfId="0" applyNumberFormat="1" applyFont="1" applyFill="1" applyBorder="1" applyAlignment="1" applyProtection="1"/>
    <xf numFmtId="0" fontId="8" fillId="4" borderId="21" xfId="0" applyFont="1" applyFill="1" applyBorder="1"/>
    <xf numFmtId="7" fontId="9" fillId="4" borderId="28" xfId="0" applyNumberFormat="1" applyFont="1" applyFill="1" applyBorder="1" applyAlignment="1" applyProtection="1"/>
    <xf numFmtId="0" fontId="9" fillId="3" borderId="8" xfId="0" applyFont="1" applyFill="1" applyBorder="1" applyProtection="1"/>
    <xf numFmtId="0" fontId="9" fillId="3" borderId="9" xfId="0" applyFont="1" applyFill="1" applyBorder="1" applyProtection="1"/>
    <xf numFmtId="0" fontId="8" fillId="3" borderId="9" xfId="0" applyFont="1" applyFill="1" applyBorder="1" applyProtection="1">
      <protection locked="0"/>
    </xf>
    <xf numFmtId="0" fontId="9" fillId="3" borderId="9" xfId="0" applyFont="1" applyFill="1" applyBorder="1" applyAlignment="1" applyProtection="1">
      <alignment horizontal="center"/>
    </xf>
    <xf numFmtId="0" fontId="9" fillId="3" borderId="42" xfId="0" applyFont="1" applyFill="1" applyBorder="1" applyAlignment="1" applyProtection="1">
      <alignment horizontal="center"/>
    </xf>
    <xf numFmtId="0" fontId="13" fillId="3" borderId="46" xfId="0" applyFont="1" applyFill="1" applyBorder="1" applyAlignment="1" applyProtection="1">
      <alignment horizontal="center"/>
    </xf>
    <xf numFmtId="0" fontId="9" fillId="3" borderId="22" xfId="0" applyFont="1" applyFill="1" applyBorder="1" applyProtection="1"/>
    <xf numFmtId="0" fontId="9" fillId="3" borderId="1" xfId="0" applyFont="1" applyFill="1" applyBorder="1" applyProtection="1"/>
    <xf numFmtId="0" fontId="9" fillId="3" borderId="1" xfId="0" applyFont="1" applyFill="1" applyBorder="1" applyAlignment="1" applyProtection="1">
      <alignment horizontal="center"/>
    </xf>
    <xf numFmtId="8" fontId="9" fillId="3" borderId="43" xfId="2" applyFont="1" applyFill="1" applyBorder="1" applyAlignment="1" applyProtection="1">
      <alignment horizontal="center"/>
    </xf>
    <xf numFmtId="8" fontId="13" fillId="3" borderId="47" xfId="2" applyFont="1" applyFill="1" applyBorder="1" applyAlignment="1" applyProtection="1">
      <alignment horizontal="center"/>
    </xf>
    <xf numFmtId="0" fontId="8" fillId="4" borderId="29" xfId="0" applyFont="1" applyFill="1" applyBorder="1" applyProtection="1">
      <protection locked="0"/>
    </xf>
    <xf numFmtId="0" fontId="8" fillId="0" borderId="3" xfId="0" applyFont="1" applyBorder="1" applyProtection="1"/>
    <xf numFmtId="0" fontId="8" fillId="0" borderId="3" xfId="0" applyFont="1" applyBorder="1" applyAlignment="1" applyProtection="1">
      <alignment horizontal="right"/>
      <protection locked="0"/>
    </xf>
    <xf numFmtId="0" fontId="8" fillId="4" borderId="2" xfId="0" applyFont="1" applyFill="1" applyBorder="1" applyAlignment="1" applyProtection="1">
      <alignment horizontal="center"/>
      <protection locked="0"/>
    </xf>
    <xf numFmtId="164" fontId="8" fillId="0" borderId="2" xfId="0" applyNumberFormat="1" applyFont="1" applyBorder="1" applyAlignment="1" applyProtection="1">
      <alignment horizontal="right"/>
    </xf>
    <xf numFmtId="8" fontId="8" fillId="0" borderId="32" xfId="0" applyNumberFormat="1" applyFont="1" applyBorder="1" applyAlignment="1" applyProtection="1">
      <alignment horizontal="right"/>
    </xf>
    <xf numFmtId="8" fontId="8" fillId="0" borderId="45" xfId="0" applyNumberFormat="1" applyFont="1" applyFill="1" applyBorder="1" applyAlignment="1" applyProtection="1">
      <alignment horizontal="center"/>
    </xf>
    <xf numFmtId="8" fontId="8" fillId="0" borderId="48" xfId="0" applyNumberFormat="1" applyFont="1" applyFill="1" applyBorder="1" applyAlignment="1" applyProtection="1">
      <alignment horizontal="center"/>
    </xf>
    <xf numFmtId="0" fontId="8" fillId="4" borderId="22" xfId="0" applyFont="1" applyFill="1" applyBorder="1" applyProtection="1">
      <protection locked="0"/>
    </xf>
    <xf numFmtId="0" fontId="8" fillId="0" borderId="18" xfId="0" applyFont="1" applyBorder="1" applyProtection="1"/>
    <xf numFmtId="0" fontId="8" fillId="0" borderId="1" xfId="0" applyFont="1" applyBorder="1" applyAlignment="1" applyProtection="1">
      <alignment horizontal="right"/>
      <protection locked="0"/>
    </xf>
    <xf numFmtId="0" fontId="8" fillId="4" borderId="1" xfId="0" applyFont="1" applyFill="1" applyBorder="1" applyAlignment="1" applyProtection="1">
      <alignment horizontal="center"/>
      <protection locked="0"/>
    </xf>
    <xf numFmtId="164" fontId="8" fillId="0" borderId="1" xfId="0" applyNumberFormat="1" applyFont="1" applyBorder="1" applyAlignment="1" applyProtection="1">
      <alignment horizontal="right"/>
    </xf>
    <xf numFmtId="8" fontId="8" fillId="0" borderId="49" xfId="0" applyNumberFormat="1" applyFont="1" applyBorder="1" applyAlignment="1" applyProtection="1">
      <alignment horizontal="right"/>
    </xf>
    <xf numFmtId="0" fontId="8" fillId="0" borderId="50" xfId="0" applyFont="1" applyBorder="1" applyAlignment="1">
      <alignment horizontal="center"/>
    </xf>
    <xf numFmtId="0" fontId="8" fillId="0" borderId="2" xfId="0" applyFont="1" applyBorder="1" applyAlignment="1" applyProtection="1">
      <alignment horizontal="center"/>
    </xf>
    <xf numFmtId="0" fontId="8" fillId="0" borderId="0" xfId="0" applyFont="1" applyAlignment="1" applyProtection="1">
      <alignment horizontal="right"/>
    </xf>
    <xf numFmtId="8" fontId="8" fillId="0" borderId="0" xfId="0" applyNumberFormat="1" applyFont="1" applyFill="1" applyBorder="1" applyAlignment="1" applyProtection="1">
      <alignment horizontal="right"/>
    </xf>
    <xf numFmtId="8" fontId="9" fillId="4" borderId="28" xfId="2" applyFont="1" applyFill="1" applyBorder="1" applyAlignment="1" applyProtection="1">
      <alignment horizontal="right"/>
    </xf>
    <xf numFmtId="0" fontId="8" fillId="0" borderId="0" xfId="0" applyFont="1" applyBorder="1" applyAlignment="1" applyProtection="1"/>
    <xf numFmtId="8" fontId="8" fillId="0" borderId="0" xfId="2" applyFont="1" applyBorder="1" applyAlignment="1" applyProtection="1">
      <alignment horizontal="right"/>
    </xf>
    <xf numFmtId="0" fontId="8" fillId="3" borderId="1" xfId="0" applyFont="1" applyFill="1" applyBorder="1" applyProtection="1">
      <protection locked="0"/>
    </xf>
    <xf numFmtId="0" fontId="8" fillId="4" borderId="8" xfId="0" applyFont="1" applyFill="1" applyBorder="1" applyProtection="1">
      <protection locked="0"/>
    </xf>
    <xf numFmtId="0" fontId="8" fillId="0" borderId="5" xfId="0" applyFont="1" applyBorder="1" applyProtection="1"/>
    <xf numFmtId="0" fontId="8" fillId="0" borderId="5" xfId="0" applyFont="1" applyBorder="1" applyProtection="1">
      <protection locked="0"/>
    </xf>
    <xf numFmtId="0" fontId="8" fillId="4" borderId="5" xfId="0" applyFont="1" applyFill="1" applyBorder="1" applyAlignment="1" applyProtection="1">
      <alignment horizontal="center"/>
      <protection locked="0"/>
    </xf>
    <xf numFmtId="164" fontId="8" fillId="0" borderId="5" xfId="0" applyNumberFormat="1" applyFont="1" applyBorder="1" applyAlignment="1" applyProtection="1">
      <alignment horizontal="right"/>
    </xf>
    <xf numFmtId="8" fontId="8" fillId="0" borderId="24" xfId="0" applyNumberFormat="1" applyFont="1" applyBorder="1" applyAlignment="1" applyProtection="1">
      <alignment horizontal="right"/>
    </xf>
    <xf numFmtId="0" fontId="8" fillId="0" borderId="3" xfId="0" applyFont="1" applyBorder="1" applyProtection="1">
      <protection locked="0"/>
    </xf>
    <xf numFmtId="8" fontId="8" fillId="0" borderId="45" xfId="0" applyNumberFormat="1" applyFont="1" applyBorder="1" applyAlignment="1" applyProtection="1">
      <alignment horizontal="right"/>
    </xf>
    <xf numFmtId="0" fontId="8" fillId="0" borderId="1" xfId="0" applyFont="1" applyBorder="1" applyProtection="1">
      <protection locked="0"/>
    </xf>
    <xf numFmtId="8" fontId="8" fillId="0" borderId="43" xfId="0" applyNumberFormat="1" applyFont="1" applyBorder="1" applyAlignment="1" applyProtection="1">
      <alignment horizontal="right"/>
    </xf>
    <xf numFmtId="0" fontId="8" fillId="0" borderId="0" xfId="0" applyFont="1" applyFill="1" applyBorder="1" applyProtection="1"/>
    <xf numFmtId="8" fontId="8" fillId="0" borderId="0" xfId="2" applyFont="1" applyFill="1" applyBorder="1" applyAlignment="1" applyProtection="1">
      <alignment horizontal="center"/>
    </xf>
    <xf numFmtId="0" fontId="8" fillId="0" borderId="9" xfId="0" applyFont="1" applyBorder="1" applyProtection="1"/>
    <xf numFmtId="8" fontId="9" fillId="0" borderId="0" xfId="2" applyFont="1" applyFill="1" applyBorder="1" applyAlignment="1" applyProtection="1">
      <alignment horizontal="right"/>
    </xf>
    <xf numFmtId="0" fontId="8" fillId="0" borderId="0" xfId="0" applyFont="1" applyFill="1" applyBorder="1" applyAlignment="1" applyProtection="1">
      <alignment horizontal="center"/>
    </xf>
    <xf numFmtId="0" fontId="8" fillId="0" borderId="0" xfId="0" applyFont="1" applyFill="1" applyBorder="1" applyAlignment="1">
      <alignment horizontal="center"/>
    </xf>
    <xf numFmtId="0" fontId="8" fillId="4" borderId="9" xfId="0" applyFont="1" applyFill="1" applyBorder="1" applyProtection="1"/>
    <xf numFmtId="0" fontId="8" fillId="0" borderId="0" xfId="0" applyFont="1" applyFill="1" applyBorder="1" applyAlignment="1" applyProtection="1">
      <alignment horizontal="center"/>
      <protection locked="0"/>
    </xf>
    <xf numFmtId="0" fontId="8" fillId="4" borderId="3" xfId="0" applyFont="1" applyFill="1" applyBorder="1" applyProtection="1"/>
    <xf numFmtId="0" fontId="8" fillId="4" borderId="18" xfId="0" applyFont="1" applyFill="1" applyBorder="1" applyProtection="1"/>
    <xf numFmtId="0" fontId="8" fillId="3" borderId="42" xfId="0" applyFont="1" applyFill="1" applyBorder="1" applyProtection="1"/>
    <xf numFmtId="0" fontId="9" fillId="3" borderId="1" xfId="0" applyFont="1" applyFill="1" applyBorder="1" applyAlignment="1">
      <alignment horizontal="center"/>
    </xf>
    <xf numFmtId="0" fontId="8" fillId="0" borderId="0" xfId="0" applyFont="1" applyBorder="1" applyAlignment="1" applyProtection="1">
      <alignment horizontal="right"/>
    </xf>
    <xf numFmtId="7" fontId="8" fillId="4" borderId="2" xfId="0" applyNumberFormat="1" applyFont="1" applyFill="1" applyBorder="1" applyAlignment="1" applyProtection="1">
      <alignment horizontal="center"/>
    </xf>
    <xf numFmtId="0" fontId="8" fillId="4" borderId="2" xfId="0" applyNumberFormat="1" applyFont="1" applyFill="1" applyBorder="1" applyAlignment="1" applyProtection="1">
      <alignment horizontal="center"/>
    </xf>
    <xf numFmtId="0" fontId="8" fillId="0" borderId="2" xfId="0" applyFont="1" applyFill="1" applyBorder="1" applyAlignment="1" applyProtection="1">
      <alignment horizontal="center"/>
      <protection locked="0"/>
    </xf>
    <xf numFmtId="0" fontId="8" fillId="0" borderId="3" xfId="0" applyFont="1" applyBorder="1" applyAlignment="1" applyProtection="1">
      <alignment horizontal="right"/>
    </xf>
    <xf numFmtId="0" fontId="8" fillId="0" borderId="2" xfId="0" applyNumberFormat="1" applyFont="1" applyBorder="1" applyAlignment="1" applyProtection="1">
      <alignment horizontal="center"/>
    </xf>
    <xf numFmtId="0" fontId="8" fillId="0" borderId="18" xfId="0" applyFont="1" applyBorder="1" applyAlignment="1" applyProtection="1">
      <alignment horizontal="right"/>
    </xf>
    <xf numFmtId="7" fontId="8" fillId="4" borderId="1" xfId="0" applyNumberFormat="1" applyFont="1" applyFill="1" applyBorder="1" applyAlignment="1" applyProtection="1">
      <alignment horizontal="center"/>
    </xf>
    <xf numFmtId="0" fontId="8" fillId="0" borderId="1" xfId="0" applyNumberFormat="1" applyFont="1" applyBorder="1" applyAlignment="1" applyProtection="1">
      <alignment horizontal="center"/>
    </xf>
    <xf numFmtId="0" fontId="8" fillId="0" borderId="0" xfId="0" applyFont="1" applyBorder="1" applyAlignment="1" applyProtection="1">
      <alignment horizontal="center"/>
    </xf>
    <xf numFmtId="8" fontId="9" fillId="4" borderId="21" xfId="2" applyFont="1" applyFill="1" applyBorder="1" applyAlignment="1" applyProtection="1">
      <alignment horizontal="right"/>
    </xf>
    <xf numFmtId="0" fontId="9" fillId="3" borderId="20" xfId="0" applyFont="1" applyFill="1" applyBorder="1" applyProtection="1"/>
    <xf numFmtId="0" fontId="9" fillId="3" borderId="21" xfId="0" applyFont="1" applyFill="1" applyBorder="1" applyProtection="1"/>
    <xf numFmtId="0" fontId="9" fillId="3" borderId="51" xfId="0" applyFont="1" applyFill="1" applyBorder="1" applyProtection="1"/>
    <xf numFmtId="0" fontId="9" fillId="3" borderId="52" xfId="0" applyFont="1" applyFill="1" applyBorder="1" applyProtection="1"/>
    <xf numFmtId="0" fontId="9" fillId="3" borderId="53" xfId="0" applyFont="1" applyFill="1" applyBorder="1" applyAlignment="1" applyProtection="1">
      <alignment horizontal="right"/>
    </xf>
    <xf numFmtId="0" fontId="8" fillId="4" borderId="12" xfId="0" applyFont="1" applyFill="1" applyBorder="1" applyProtection="1">
      <protection locked="0"/>
    </xf>
    <xf numFmtId="0" fontId="8" fillId="0" borderId="2" xfId="0" applyFont="1" applyBorder="1" applyProtection="1"/>
    <xf numFmtId="0" fontId="8" fillId="4" borderId="32" xfId="0" applyFont="1" applyFill="1" applyBorder="1" applyProtection="1">
      <protection locked="0"/>
    </xf>
    <xf numFmtId="0" fontId="8" fillId="4" borderId="37" xfId="0" applyFont="1" applyFill="1" applyBorder="1" applyProtection="1"/>
    <xf numFmtId="8" fontId="8" fillId="4" borderId="45" xfId="2" applyFont="1" applyFill="1" applyBorder="1" applyAlignment="1" applyProtection="1">
      <alignment horizontal="right"/>
      <protection locked="0"/>
    </xf>
    <xf numFmtId="0" fontId="8" fillId="0" borderId="1" xfId="0" applyFont="1" applyBorder="1" applyProtection="1"/>
    <xf numFmtId="0" fontId="8" fillId="4" borderId="49" xfId="0" applyFont="1" applyFill="1" applyBorder="1" applyProtection="1">
      <protection locked="0"/>
    </xf>
    <xf numFmtId="0" fontId="8" fillId="4" borderId="39" xfId="0" applyFont="1" applyFill="1" applyBorder="1" applyProtection="1"/>
    <xf numFmtId="8" fontId="8" fillId="4" borderId="43" xfId="2" applyFont="1" applyFill="1" applyBorder="1" applyAlignment="1" applyProtection="1">
      <alignment horizontal="right"/>
      <protection locked="0"/>
    </xf>
    <xf numFmtId="0" fontId="8" fillId="0" borderId="0" xfId="0" applyFont="1" applyBorder="1" applyProtection="1"/>
    <xf numFmtId="8" fontId="9" fillId="4" borderId="28" xfId="0" applyNumberFormat="1" applyFont="1" applyFill="1" applyBorder="1" applyAlignment="1" applyProtection="1">
      <alignment horizontal="right"/>
    </xf>
    <xf numFmtId="8" fontId="8" fillId="0" borderId="0" xfId="0" applyNumberFormat="1" applyFont="1" applyBorder="1" applyAlignment="1" applyProtection="1">
      <alignment horizontal="right"/>
    </xf>
    <xf numFmtId="8" fontId="9" fillId="3" borderId="53" xfId="2" applyFont="1" applyFill="1" applyBorder="1" applyAlignment="1" applyProtection="1">
      <alignment horizontal="center"/>
    </xf>
    <xf numFmtId="0" fontId="8" fillId="4" borderId="2" xfId="0" applyFont="1" applyFill="1" applyBorder="1" applyProtection="1">
      <protection locked="0"/>
    </xf>
    <xf numFmtId="0" fontId="8" fillId="4" borderId="1" xfId="0" applyFont="1" applyFill="1" applyBorder="1" applyProtection="1">
      <protection locked="0"/>
    </xf>
    <xf numFmtId="0" fontId="9" fillId="0" borderId="0" xfId="0" applyFont="1" applyFill="1" applyBorder="1" applyAlignment="1" applyProtection="1"/>
    <xf numFmtId="0" fontId="8" fillId="3" borderId="52" xfId="0" applyFont="1" applyFill="1" applyBorder="1" applyProtection="1"/>
    <xf numFmtId="0" fontId="9" fillId="3" borderId="53" xfId="0" applyFont="1" applyFill="1" applyBorder="1" applyAlignment="1" applyProtection="1">
      <alignment horizontal="center"/>
    </xf>
    <xf numFmtId="0" fontId="8" fillId="4" borderId="32" xfId="0" applyFont="1" applyFill="1" applyBorder="1" applyProtection="1"/>
    <xf numFmtId="0" fontId="8" fillId="0" borderId="2" xfId="0" applyFont="1" applyFill="1" applyBorder="1" applyProtection="1">
      <protection locked="0"/>
    </xf>
    <xf numFmtId="0" fontId="8" fillId="4" borderId="2" xfId="0" applyFont="1" applyFill="1" applyBorder="1" applyProtection="1"/>
    <xf numFmtId="0" fontId="8" fillId="4" borderId="49" xfId="0" applyFont="1" applyFill="1" applyBorder="1" applyProtection="1"/>
    <xf numFmtId="0" fontId="8" fillId="0" borderId="1" xfId="0" applyFont="1" applyFill="1" applyBorder="1" applyProtection="1">
      <protection locked="0"/>
    </xf>
    <xf numFmtId="0" fontId="8" fillId="4" borderId="1" xfId="0" applyFont="1" applyFill="1" applyBorder="1" applyProtection="1"/>
    <xf numFmtId="0" fontId="8" fillId="3" borderId="21" xfId="0" applyFont="1" applyFill="1" applyBorder="1" applyProtection="1"/>
    <xf numFmtId="0" fontId="9" fillId="3" borderId="54" xfId="0" applyFont="1" applyFill="1" applyBorder="1" applyProtection="1"/>
    <xf numFmtId="0" fontId="8" fillId="0" borderId="2" xfId="0" applyFont="1" applyFill="1" applyBorder="1" applyProtection="1"/>
    <xf numFmtId="0" fontId="8" fillId="4" borderId="44" xfId="0" applyFont="1" applyFill="1" applyBorder="1" applyProtection="1"/>
    <xf numFmtId="0" fontId="8" fillId="0" borderId="1" xfId="0" applyFont="1" applyFill="1" applyBorder="1" applyProtection="1"/>
    <xf numFmtId="0" fontId="8" fillId="4" borderId="55" xfId="0" applyFont="1" applyFill="1" applyBorder="1" applyProtection="1"/>
    <xf numFmtId="8" fontId="9" fillId="0" borderId="0" xfId="0" applyNumberFormat="1" applyFont="1" applyFill="1" applyBorder="1" applyAlignment="1" applyProtection="1">
      <alignment horizontal="right"/>
    </xf>
    <xf numFmtId="0" fontId="8" fillId="3" borderId="21" xfId="0" applyFont="1" applyFill="1" applyBorder="1"/>
    <xf numFmtId="0" fontId="8" fillId="4" borderId="37" xfId="0" applyFont="1" applyFill="1" applyBorder="1" applyProtection="1">
      <protection locked="0"/>
    </xf>
    <xf numFmtId="0" fontId="8" fillId="0" borderId="2" xfId="0" applyFont="1" applyBorder="1"/>
    <xf numFmtId="0" fontId="8" fillId="0" borderId="3" xfId="0" applyFont="1" applyBorder="1"/>
    <xf numFmtId="0" fontId="8" fillId="4" borderId="39" xfId="0" applyFont="1" applyFill="1" applyBorder="1" applyProtection="1">
      <protection locked="0"/>
    </xf>
    <xf numFmtId="0" fontId="8" fillId="0" borderId="18" xfId="0" applyFont="1" applyBorder="1"/>
    <xf numFmtId="0" fontId="9" fillId="3" borderId="28" xfId="0" applyFont="1" applyFill="1" applyBorder="1" applyAlignment="1" applyProtection="1">
      <alignment horizontal="center"/>
    </xf>
    <xf numFmtId="0" fontId="9" fillId="0" borderId="0" xfId="0" applyFont="1" applyBorder="1" applyProtection="1"/>
    <xf numFmtId="8" fontId="9" fillId="0" borderId="0" xfId="2" applyFont="1" applyBorder="1" applyAlignment="1" applyProtection="1">
      <alignment horizontal="right"/>
    </xf>
    <xf numFmtId="0" fontId="9" fillId="3" borderId="56" xfId="0" applyFont="1" applyFill="1" applyBorder="1" applyProtection="1"/>
    <xf numFmtId="0" fontId="8" fillId="3" borderId="9" xfId="0" applyFont="1" applyFill="1" applyBorder="1" applyProtection="1"/>
    <xf numFmtId="0" fontId="8" fillId="3" borderId="57" xfId="0" applyFont="1" applyFill="1" applyBorder="1" applyProtection="1"/>
    <xf numFmtId="0" fontId="8" fillId="4" borderId="58" xfId="0" applyFont="1" applyFill="1" applyBorder="1" applyProtection="1">
      <protection locked="0"/>
    </xf>
    <xf numFmtId="0" fontId="8" fillId="4" borderId="10" xfId="0" applyFont="1" applyFill="1" applyBorder="1" applyProtection="1"/>
    <xf numFmtId="0" fontId="8" fillId="4" borderId="34" xfId="0" applyFont="1" applyFill="1" applyBorder="1" applyProtection="1"/>
    <xf numFmtId="8" fontId="8" fillId="4" borderId="11" xfId="2" applyFont="1" applyFill="1" applyBorder="1" applyAlignment="1" applyProtection="1">
      <alignment horizontal="right"/>
      <protection locked="0"/>
    </xf>
    <xf numFmtId="0" fontId="8" fillId="4" borderId="6" xfId="0" applyFont="1" applyFill="1" applyBorder="1" applyProtection="1">
      <protection locked="0"/>
    </xf>
    <xf numFmtId="0" fontId="8" fillId="4" borderId="59" xfId="0" applyFont="1" applyFill="1" applyBorder="1" applyProtection="1">
      <protection locked="0"/>
    </xf>
    <xf numFmtId="0" fontId="8" fillId="4" borderId="60" xfId="0" applyFont="1" applyFill="1" applyBorder="1" applyProtection="1"/>
    <xf numFmtId="8" fontId="8" fillId="4" borderId="7" xfId="2" applyFont="1" applyFill="1" applyBorder="1" applyAlignment="1" applyProtection="1">
      <alignment horizontal="right"/>
      <protection locked="0"/>
    </xf>
    <xf numFmtId="8" fontId="8" fillId="4" borderId="23" xfId="2" applyFont="1" applyFill="1" applyBorder="1" applyAlignment="1" applyProtection="1">
      <alignment horizontal="right"/>
      <protection locked="0"/>
    </xf>
    <xf numFmtId="14" fontId="1" fillId="0" borderId="0" xfId="0" applyNumberFormat="1" applyFont="1" applyAlignment="1" applyProtection="1">
      <alignment horizontal="center"/>
    </xf>
    <xf numFmtId="0" fontId="9" fillId="3" borderId="56" xfId="0" applyFont="1" applyFill="1" applyBorder="1" applyAlignment="1" applyProtection="1">
      <alignment horizontal="center"/>
    </xf>
    <xf numFmtId="8" fontId="9" fillId="3" borderId="49" xfId="2" applyFont="1" applyFill="1" applyBorder="1" applyAlignment="1" applyProtection="1">
      <alignment horizontal="center"/>
    </xf>
    <xf numFmtId="8" fontId="8" fillId="0" borderId="61" xfId="0" applyNumberFormat="1" applyFont="1" applyFill="1" applyBorder="1" applyAlignment="1" applyProtection="1">
      <alignment horizontal="center"/>
    </xf>
    <xf numFmtId="8" fontId="8" fillId="0" borderId="62" xfId="0" applyNumberFormat="1" applyFont="1" applyFill="1" applyBorder="1" applyAlignment="1" applyProtection="1">
      <alignment horizontal="center"/>
    </xf>
    <xf numFmtId="0" fontId="8" fillId="0" borderId="63" xfId="0" applyFont="1" applyBorder="1" applyAlignment="1">
      <alignment horizontal="center"/>
    </xf>
    <xf numFmtId="0" fontId="0" fillId="0" borderId="12" xfId="0" applyFont="1" applyBorder="1"/>
    <xf numFmtId="0" fontId="1" fillId="4" borderId="59" xfId="0" applyFont="1" applyFill="1" applyBorder="1"/>
    <xf numFmtId="0" fontId="0" fillId="4" borderId="3" xfId="0" applyFill="1" applyBorder="1"/>
    <xf numFmtId="164" fontId="1" fillId="4" borderId="60" xfId="0" applyNumberFormat="1" applyFont="1" applyFill="1" applyBorder="1"/>
    <xf numFmtId="14" fontId="0" fillId="4" borderId="0" xfId="0" applyNumberFormat="1" applyFill="1" applyBorder="1" applyProtection="1">
      <protection locked="0"/>
    </xf>
    <xf numFmtId="164" fontId="1" fillId="4" borderId="15" xfId="0" applyNumberFormat="1" applyFont="1" applyFill="1" applyBorder="1" applyProtection="1">
      <protection locked="0"/>
    </xf>
    <xf numFmtId="49" fontId="0" fillId="4" borderId="1" xfId="0" applyNumberFormat="1" applyFont="1" applyFill="1" applyBorder="1" applyProtection="1">
      <protection locked="0"/>
    </xf>
    <xf numFmtId="164" fontId="0" fillId="4" borderId="1" xfId="0" applyNumberFormat="1" applyFont="1" applyFill="1" applyBorder="1" applyProtection="1">
      <protection locked="0"/>
    </xf>
    <xf numFmtId="164" fontId="3" fillId="4" borderId="1" xfId="0" applyNumberFormat="1" applyFont="1" applyFill="1" applyBorder="1" applyProtection="1">
      <protection locked="0"/>
    </xf>
    <xf numFmtId="7" fontId="1" fillId="4" borderId="1" xfId="0" applyNumberFormat="1" applyFont="1" applyFill="1" applyBorder="1" applyAlignment="1" applyProtection="1">
      <alignment horizontal="left"/>
    </xf>
    <xf numFmtId="16" fontId="1" fillId="4" borderId="1" xfId="0" applyNumberFormat="1" applyFont="1" applyFill="1" applyBorder="1" applyAlignment="1" applyProtection="1">
      <alignment horizontal="left"/>
    </xf>
    <xf numFmtId="0" fontId="1" fillId="4" borderId="1" xfId="0" applyFont="1" applyFill="1" applyBorder="1" applyAlignment="1" applyProtection="1">
      <protection locked="0"/>
    </xf>
    <xf numFmtId="0" fontId="15" fillId="0" borderId="0" xfId="0" applyFont="1" applyBorder="1" applyAlignment="1">
      <alignment wrapText="1"/>
    </xf>
    <xf numFmtId="0" fontId="8" fillId="4" borderId="44" xfId="0" applyFont="1" applyFill="1" applyBorder="1" applyProtection="1">
      <protection locked="0"/>
    </xf>
    <xf numFmtId="0" fontId="1" fillId="4" borderId="22" xfId="0" applyFont="1" applyFill="1" applyBorder="1"/>
    <xf numFmtId="0" fontId="0" fillId="4" borderId="1" xfId="0" applyFill="1" applyBorder="1"/>
    <xf numFmtId="164" fontId="0" fillId="4" borderId="1" xfId="0" applyNumberFormat="1" applyFill="1" applyBorder="1"/>
    <xf numFmtId="0" fontId="16" fillId="0" borderId="0" xfId="0" applyFont="1" applyBorder="1" applyAlignment="1">
      <alignment wrapText="1"/>
    </xf>
    <xf numFmtId="0" fontId="0" fillId="0" borderId="0" xfId="0" applyAlignment="1" applyProtection="1">
      <alignment horizontal="center"/>
      <protection locked="0"/>
    </xf>
    <xf numFmtId="0" fontId="8" fillId="4" borderId="20" xfId="0" applyFont="1" applyFill="1" applyBorder="1" applyProtection="1">
      <protection locked="0"/>
    </xf>
    <xf numFmtId="0" fontId="8" fillId="0" borderId="21" xfId="0" applyFont="1" applyBorder="1" applyProtection="1"/>
    <xf numFmtId="7" fontId="8" fillId="0" borderId="21" xfId="0" applyNumberFormat="1" applyFont="1" applyBorder="1" applyAlignment="1" applyProtection="1">
      <alignment horizontal="center"/>
    </xf>
    <xf numFmtId="0" fontId="8" fillId="4" borderId="21" xfId="0" applyFont="1" applyFill="1" applyBorder="1" applyAlignment="1" applyProtection="1">
      <alignment horizontal="center"/>
      <protection locked="0"/>
    </xf>
    <xf numFmtId="8" fontId="8" fillId="0" borderId="53" xfId="0" applyNumberFormat="1" applyFont="1" applyBorder="1" applyAlignment="1" applyProtection="1">
      <alignment horizontal="right"/>
    </xf>
    <xf numFmtId="8" fontId="8" fillId="0" borderId="43" xfId="0" applyNumberFormat="1" applyFont="1" applyFill="1" applyBorder="1" applyAlignment="1" applyProtection="1">
      <alignment horizontal="center"/>
    </xf>
    <xf numFmtId="14" fontId="8" fillId="4" borderId="44" xfId="0" applyNumberFormat="1" applyFont="1" applyFill="1" applyBorder="1" applyProtection="1">
      <protection locked="0"/>
    </xf>
    <xf numFmtId="0" fontId="8" fillId="0" borderId="0" xfId="0" applyFont="1" applyAlignment="1">
      <alignment horizontal="right"/>
    </xf>
    <xf numFmtId="0" fontId="8" fillId="0" borderId="0" xfId="0" applyFont="1" applyAlignment="1">
      <alignment horizontal="left"/>
    </xf>
    <xf numFmtId="0" fontId="9" fillId="3" borderId="1" xfId="0" applyFont="1" applyFill="1" applyBorder="1" applyAlignment="1" applyProtection="1">
      <alignment horizontal="center"/>
    </xf>
    <xf numFmtId="0" fontId="8" fillId="3" borderId="9" xfId="0" applyFont="1" applyFill="1" applyBorder="1" applyProtection="1">
      <protection locked="0"/>
    </xf>
    <xf numFmtId="0" fontId="9" fillId="3" borderId="22" xfId="0" applyFont="1" applyFill="1" applyBorder="1" applyProtection="1"/>
    <xf numFmtId="0" fontId="9" fillId="3" borderId="1" xfId="0" applyFont="1" applyFill="1" applyBorder="1" applyProtection="1"/>
    <xf numFmtId="0" fontId="9" fillId="3" borderId="20" xfId="0" applyFont="1" applyFill="1" applyBorder="1" applyProtection="1"/>
    <xf numFmtId="8" fontId="9" fillId="3" borderId="53" xfId="2" applyFont="1" applyFill="1" applyBorder="1" applyAlignment="1" applyProtection="1">
      <alignment horizontal="center"/>
    </xf>
    <xf numFmtId="0" fontId="9" fillId="8" borderId="9" xfId="0" applyFont="1" applyFill="1" applyBorder="1" applyAlignment="1" applyProtection="1">
      <alignment horizontal="center"/>
    </xf>
    <xf numFmtId="0" fontId="9" fillId="3" borderId="1" xfId="0" applyFont="1" applyFill="1" applyBorder="1" applyProtection="1">
      <protection locked="0"/>
    </xf>
    <xf numFmtId="15" fontId="19" fillId="9" borderId="21" xfId="0" applyNumberFormat="1" applyFont="1" applyFill="1" applyBorder="1" applyProtection="1"/>
    <xf numFmtId="7" fontId="19" fillId="9" borderId="21" xfId="0" applyNumberFormat="1" applyFont="1" applyFill="1" applyBorder="1" applyProtection="1"/>
    <xf numFmtId="0" fontId="19" fillId="9" borderId="21" xfId="0" applyFont="1" applyFill="1" applyBorder="1" applyProtection="1"/>
    <xf numFmtId="0" fontId="19" fillId="9" borderId="21" xfId="0" applyFont="1" applyFill="1" applyBorder="1" applyProtection="1">
      <protection locked="0"/>
    </xf>
    <xf numFmtId="0" fontId="4" fillId="9" borderId="28" xfId="0" applyFont="1" applyFill="1" applyBorder="1"/>
    <xf numFmtId="15" fontId="19" fillId="9" borderId="20" xfId="0" applyNumberFormat="1" applyFont="1" applyFill="1" applyBorder="1" applyAlignment="1" applyProtection="1">
      <alignment horizontal="left"/>
    </xf>
    <xf numFmtId="166" fontId="8" fillId="0" borderId="0" xfId="0" applyNumberFormat="1" applyFont="1" applyAlignment="1">
      <alignment horizontal="right"/>
    </xf>
    <xf numFmtId="166" fontId="8" fillId="0" borderId="0" xfId="0" applyNumberFormat="1" applyFont="1" applyAlignment="1" applyProtection="1">
      <alignment horizontal="right"/>
    </xf>
    <xf numFmtId="166" fontId="8" fillId="0" borderId="0" xfId="0" applyNumberFormat="1" applyFont="1"/>
    <xf numFmtId="166" fontId="8" fillId="0" borderId="0" xfId="0" applyNumberFormat="1" applyFont="1" applyProtection="1"/>
    <xf numFmtId="167" fontId="8" fillId="4" borderId="2" xfId="0" applyNumberFormat="1" applyFont="1" applyFill="1" applyBorder="1" applyAlignment="1" applyProtection="1">
      <alignment horizontal="center"/>
    </xf>
    <xf numFmtId="167" fontId="8" fillId="0" borderId="2" xfId="0" applyNumberFormat="1" applyFont="1" applyBorder="1" applyAlignment="1" applyProtection="1">
      <alignment horizontal="center"/>
    </xf>
    <xf numFmtId="167" fontId="8" fillId="4" borderId="1" xfId="0" applyNumberFormat="1" applyFont="1" applyFill="1" applyBorder="1" applyAlignment="1" applyProtection="1">
      <alignment horizontal="center"/>
    </xf>
    <xf numFmtId="164" fontId="8" fillId="10" borderId="59" xfId="0" applyNumberFormat="1" applyFont="1" applyFill="1" applyBorder="1" applyAlignment="1">
      <alignment horizontal="right"/>
    </xf>
    <xf numFmtId="0" fontId="8" fillId="10" borderId="3" xfId="0" applyFont="1" applyFill="1" applyBorder="1" applyAlignment="1">
      <alignment horizontal="center"/>
    </xf>
    <xf numFmtId="0" fontId="8" fillId="10" borderId="60" xfId="0" applyFont="1" applyFill="1" applyBorder="1" applyAlignment="1">
      <alignment horizontal="center"/>
    </xf>
  </cellXfs>
  <cellStyles count="4">
    <cellStyle name="Comma" xfId="1" builtinId="3"/>
    <cellStyle name="Comma 2" xf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3"/>
  <sheetViews>
    <sheetView tabSelected="1" workbookViewId="0">
      <selection activeCell="A8" sqref="A8"/>
    </sheetView>
  </sheetViews>
  <sheetFormatPr defaultRowHeight="12.75"/>
  <cols>
    <col min="1" max="1" width="100.5703125" style="58" customWidth="1"/>
  </cols>
  <sheetData>
    <row r="1" spans="1:1">
      <c r="A1" s="60" t="s">
        <v>132</v>
      </c>
    </row>
    <row r="2" spans="1:1">
      <c r="A2" s="60" t="s">
        <v>133</v>
      </c>
    </row>
    <row r="3" spans="1:1">
      <c r="A3" s="60" t="s">
        <v>134</v>
      </c>
    </row>
    <row r="4" spans="1:1" ht="25.5">
      <c r="A4" s="166" t="s">
        <v>338</v>
      </c>
    </row>
    <row r="5" spans="1:1">
      <c r="A5" s="57"/>
    </row>
    <row r="6" spans="1:1" s="175" customFormat="1">
      <c r="A6" s="59" t="s">
        <v>131</v>
      </c>
    </row>
    <row r="7" spans="1:1">
      <c r="A7" s="57"/>
    </row>
    <row r="8" spans="1:1" ht="76.5">
      <c r="A8" s="57" t="s">
        <v>296</v>
      </c>
    </row>
    <row r="9" spans="1:1">
      <c r="A9" s="57"/>
    </row>
    <row r="10" spans="1:1" ht="45.75" customHeight="1">
      <c r="A10" s="176" t="s">
        <v>297</v>
      </c>
    </row>
    <row r="11" spans="1:1">
      <c r="A11" s="57"/>
    </row>
    <row r="12" spans="1:1" s="175" customFormat="1" ht="58.5" customHeight="1">
      <c r="A12" s="176" t="s">
        <v>328</v>
      </c>
    </row>
    <row r="13" spans="1:1" s="175" customFormat="1" ht="63.75" customHeight="1">
      <c r="A13" s="362" t="s">
        <v>256</v>
      </c>
    </row>
    <row r="14" spans="1:1" s="175" customFormat="1" ht="54.75" customHeight="1">
      <c r="A14" s="176"/>
    </row>
    <row r="15" spans="1:1" s="175" customFormat="1" ht="97.5" customHeight="1">
      <c r="A15" s="176"/>
    </row>
    <row r="16" spans="1:1" s="175" customFormat="1" ht="49.5" customHeight="1">
      <c r="A16" s="176"/>
    </row>
    <row r="17" spans="1:1" s="175" customFormat="1">
      <c r="A17" s="59"/>
    </row>
    <row r="18" spans="1:1" s="175" customFormat="1">
      <c r="A18" s="176"/>
    </row>
    <row r="19" spans="1:1" s="175" customFormat="1" ht="57" customHeight="1">
      <c r="A19" s="176"/>
    </row>
    <row r="20" spans="1:1" s="175" customFormat="1" ht="12" customHeight="1">
      <c r="A20" s="176"/>
    </row>
    <row r="21" spans="1:1" s="175" customFormat="1">
      <c r="A21" s="176"/>
    </row>
    <row r="22" spans="1:1" s="175" customFormat="1">
      <c r="A22" s="176"/>
    </row>
    <row r="23" spans="1:1" s="175" customFormat="1">
      <c r="A23" s="176"/>
    </row>
    <row r="24" spans="1:1" s="175" customFormat="1" ht="63" customHeight="1">
      <c r="A24" s="176"/>
    </row>
    <row r="25" spans="1:1" s="175" customFormat="1" ht="50.25" customHeight="1">
      <c r="A25" s="176"/>
    </row>
    <row r="26" spans="1:1" s="175" customFormat="1">
      <c r="A26" s="176"/>
    </row>
    <row r="27" spans="1:1" s="175" customFormat="1" ht="48.75" customHeight="1">
      <c r="A27" s="176"/>
    </row>
    <row r="28" spans="1:1" s="175" customFormat="1">
      <c r="A28" s="176"/>
    </row>
    <row r="29" spans="1:1" s="175" customFormat="1" ht="34.5" customHeight="1">
      <c r="A29" s="59"/>
    </row>
    <row r="30" spans="1:1" s="175" customFormat="1">
      <c r="A30" s="176"/>
    </row>
    <row r="31" spans="1:1" s="175" customFormat="1" ht="48" customHeight="1">
      <c r="A31" s="176"/>
    </row>
    <row r="32" spans="1:1" s="175" customFormat="1">
      <c r="A32" s="176"/>
    </row>
    <row r="33" spans="1:1" s="175" customFormat="1" ht="32.25" customHeight="1">
      <c r="A33" s="59"/>
    </row>
    <row r="34" spans="1:1" s="175" customFormat="1">
      <c r="A34" s="176"/>
    </row>
    <row r="35" spans="1:1" s="175" customFormat="1" ht="50.25" customHeight="1">
      <c r="A35" s="59"/>
    </row>
    <row r="36" spans="1:1" s="175" customFormat="1">
      <c r="A36" s="176"/>
    </row>
    <row r="37" spans="1:1" s="175" customFormat="1">
      <c r="A37" s="59"/>
    </row>
    <row r="38" spans="1:1" s="175" customFormat="1">
      <c r="A38" s="176"/>
    </row>
    <row r="39" spans="1:1" s="175" customFormat="1">
      <c r="A39" s="176"/>
    </row>
    <row r="40" spans="1:1" s="175" customFormat="1">
      <c r="A40" s="176"/>
    </row>
    <row r="41" spans="1:1" s="175" customFormat="1" ht="78.75" customHeight="1">
      <c r="A41" s="357"/>
    </row>
    <row r="42" spans="1:1" s="175" customFormat="1">
      <c r="A42" s="176"/>
    </row>
    <row r="43" spans="1:1" s="175" customFormat="1" ht="31.5" customHeight="1">
      <c r="A43" s="176"/>
    </row>
    <row r="44" spans="1:1" s="175" customFormat="1">
      <c r="A44" s="176"/>
    </row>
    <row r="45" spans="1:1" s="175" customFormat="1">
      <c r="A45" s="59"/>
    </row>
    <row r="46" spans="1:1" s="175" customFormat="1" ht="13.5" thickBot="1">
      <c r="A46" s="61"/>
    </row>
    <row r="47" spans="1:1" s="175" customFormat="1">
      <c r="A47" s="176"/>
    </row>
    <row r="48" spans="1:1" s="175" customFormat="1" ht="13.5" thickBot="1">
      <c r="A48" s="61"/>
    </row>
    <row r="49" spans="1:1" s="175" customFormat="1">
      <c r="A49" s="176"/>
    </row>
    <row r="50" spans="1:1" s="175" customFormat="1" ht="46.5" customHeight="1">
      <c r="A50" s="176"/>
    </row>
    <row r="51" spans="1:1" s="175" customFormat="1">
      <c r="A51" s="176"/>
    </row>
    <row r="52" spans="1:1" s="175" customFormat="1">
      <c r="A52" s="59"/>
    </row>
    <row r="53" spans="1:1" s="175" customFormat="1" ht="13.5" thickBot="1">
      <c r="A53" s="61"/>
    </row>
    <row r="54" spans="1:1" s="175" customFormat="1">
      <c r="A54" s="177"/>
    </row>
    <row r="55" spans="1:1" s="175" customFormat="1">
      <c r="A55" s="59"/>
    </row>
    <row r="56" spans="1:1" s="175" customFormat="1">
      <c r="A56" s="178"/>
    </row>
    <row r="57" spans="1:1" s="175" customFormat="1">
      <c r="A57" s="176"/>
    </row>
    <row r="58" spans="1:1" s="175" customFormat="1" ht="59.25" customHeight="1">
      <c r="A58" s="177"/>
    </row>
    <row r="59" spans="1:1" s="175" customFormat="1">
      <c r="A59" s="176"/>
    </row>
    <row r="60" spans="1:1" s="175" customFormat="1">
      <c r="A60" s="59"/>
    </row>
    <row r="61" spans="1:1" s="175" customFormat="1" ht="13.5" thickBot="1">
      <c r="A61" s="61"/>
    </row>
    <row r="62" spans="1:1" s="175" customFormat="1">
      <c r="A62" s="176"/>
    </row>
    <row r="63" spans="1:1" s="175" customFormat="1">
      <c r="A63" s="62"/>
    </row>
    <row r="64" spans="1:1" s="175" customFormat="1">
      <c r="A64" s="62"/>
    </row>
    <row r="65" spans="1:1" s="175" customFormat="1">
      <c r="A65" s="176"/>
    </row>
    <row r="66" spans="1:1" s="175" customFormat="1">
      <c r="A66" s="176"/>
    </row>
    <row r="67" spans="1:1" s="175" customFormat="1" ht="68.25" customHeight="1">
      <c r="A67" s="176"/>
    </row>
    <row r="68" spans="1:1" s="175" customFormat="1">
      <c r="A68" s="176"/>
    </row>
    <row r="69" spans="1:1" s="175" customFormat="1">
      <c r="A69" s="59"/>
    </row>
    <row r="70" spans="1:1" s="175" customFormat="1">
      <c r="A70" s="176"/>
    </row>
    <row r="71" spans="1:1" s="175" customFormat="1">
      <c r="A71" s="59"/>
    </row>
    <row r="72" spans="1:1">
      <c r="A72" s="57"/>
    </row>
    <row r="73" spans="1:1">
      <c r="A73" s="153"/>
    </row>
  </sheetData>
  <phoneticPr fontId="0" type="noConversion"/>
  <pageMargins left="0.75" right="0.75" top="1" bottom="1" header="0.5" footer="0.5"/>
  <pageSetup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workbookViewId="0">
      <selection activeCell="H4" sqref="H4"/>
    </sheetView>
  </sheetViews>
  <sheetFormatPr defaultRowHeight="12.75"/>
  <cols>
    <col min="1" max="1" width="24.28515625" style="1" customWidth="1"/>
    <col min="2" max="2" width="14" style="5" customWidth="1"/>
    <col min="3" max="3" width="7" style="1" customWidth="1"/>
    <col min="4" max="4" width="11.28515625" style="1" customWidth="1"/>
    <col min="5" max="5" width="12.5703125" style="1" customWidth="1"/>
    <col min="6" max="6" width="14.7109375" style="1" customWidth="1"/>
    <col min="7" max="7" width="15.28515625" style="1" customWidth="1"/>
    <col min="8" max="8" width="15" style="1" customWidth="1"/>
    <col min="9" max="9" width="13.85546875" customWidth="1"/>
    <col min="10" max="10" width="12.85546875" customWidth="1"/>
  </cols>
  <sheetData>
    <row r="1" spans="1:16" s="1" customFormat="1" ht="1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ht="12.75" customHeight="1">
      <c r="A2" s="7"/>
      <c r="B2" s="7"/>
      <c r="C2" s="7"/>
      <c r="D2" s="5"/>
      <c r="E2" s="7"/>
      <c r="F2" s="5"/>
      <c r="G2" s="7"/>
      <c r="H2" s="5"/>
    </row>
    <row r="3" spans="1:16" ht="12.75" customHeight="1">
      <c r="A3" s="7"/>
      <c r="B3" s="7"/>
      <c r="C3" s="7"/>
      <c r="D3" s="5"/>
      <c r="E3" s="7"/>
      <c r="F3" s="5"/>
      <c r="G3" s="7"/>
      <c r="H3" s="5"/>
    </row>
    <row r="4" spans="1:16" ht="13.5" thickBot="1">
      <c r="A4" s="21" t="s">
        <v>53</v>
      </c>
      <c r="B4" s="157">
        <v>42284</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207</v>
      </c>
      <c r="F20" s="156" t="s">
        <v>184</v>
      </c>
      <c r="G20" s="201">
        <v>0</v>
      </c>
      <c r="H20" s="202">
        <f>INDEX(rate!$F$4:$G$57,MATCH(E20,rate!$F$4:$F$57,0),2)</f>
        <v>159</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234</v>
      </c>
      <c r="B35" s="236"/>
      <c r="C35" s="237"/>
      <c r="D35" s="205" t="str">
        <f>INDEX(rate!$A$4:$D$16,MATCH(A35,rate!$A$4:$A$16,0),4)</f>
        <v>HOURS</v>
      </c>
      <c r="E35" s="238">
        <v>0</v>
      </c>
      <c r="F35" s="239">
        <f>INDEX(rate!$A$4:$D$16,MATCH(A35,rate!$A$4:$A$16,0),2)</f>
        <v>6839</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291</v>
      </c>
      <c r="B41" s="250"/>
      <c r="C41" s="251"/>
      <c r="D41" s="194" t="str">
        <f>INDEX(rate!$A$17:$D$38,MATCH(A41,rate!$A$17:$A$38,0),4)</f>
        <v>HOURS</v>
      </c>
      <c r="E41" s="252">
        <v>0</v>
      </c>
      <c r="F41" s="253">
        <f>INDEX(rate!$A$17:$D$38,MATCH(A41,rate!$A$17:$A$38,0),2)</f>
        <v>25611</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287</v>
      </c>
      <c r="B51" s="261"/>
      <c r="C51" s="194" t="str">
        <f>INDEX(rate!$A$41:$D$46,MATCH(A51,rate!$A$41:$A$46,0),4)</f>
        <v>HOURS</v>
      </c>
      <c r="D51" s="252">
        <v>0</v>
      </c>
      <c r="E51" s="194">
        <f>INDEX(rate!$A$41:$D$46,MATCH(A51,rate!$A$41:$A$46,0),2)</f>
        <v>15562</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311</v>
      </c>
      <c r="B78" s="271"/>
      <c r="C78" s="272" t="str">
        <f>INDEX(rate!$A$91:$D$124,MATCH(A78,rate!$A$91:$A$124,0),4)</f>
        <v>DAYS</v>
      </c>
      <c r="D78" s="273"/>
      <c r="E78" s="392"/>
      <c r="F78" s="272">
        <f>INDEX(rate!$A$91:$D$124,MATCH(A78,rate!$A$91:$A$124,0),3)</f>
        <v>7.87</v>
      </c>
      <c r="G78" s="274"/>
      <c r="H78" s="256">
        <f>D78*F78</f>
        <v>0</v>
      </c>
    </row>
    <row r="79" spans="1:8" s="66" customFormat="1" ht="10.5">
      <c r="A79" s="227" t="s">
        <v>320</v>
      </c>
      <c r="B79" s="275"/>
      <c r="C79" s="272" t="str">
        <f>INDEX(rate!$A$91:$D$124,MATCH(A79,rate!$A$91:$A$124,0),4)</f>
        <v>MILES</v>
      </c>
      <c r="D79" s="276"/>
      <c r="E79" s="391">
        <f>INDEX(rate!$A$91:$D$124,MATCH(A79,rate!$A$91:$A$124,0),2)</f>
        <v>0.32</v>
      </c>
      <c r="F79" s="202"/>
      <c r="G79" s="230">
        <v>0</v>
      </c>
      <c r="H79" s="256">
        <f>E79*G79</f>
        <v>0</v>
      </c>
    </row>
    <row r="80" spans="1:8" s="66" customFormat="1" ht="10.5">
      <c r="A80" s="227" t="s">
        <v>333</v>
      </c>
      <c r="B80" s="275"/>
      <c r="C80" s="272" t="str">
        <f>INDEX(rate!$A$91:$D$124,MATCH(A80,rate!$A$91:$A$124,0),4)</f>
        <v>DAYS</v>
      </c>
      <c r="D80" s="273">
        <v>0</v>
      </c>
      <c r="E80" s="392"/>
      <c r="F80" s="272">
        <f>INDEX(rate!$A$91:$D$124,MATCH(A80,rate!$A$91:$A$124,0),3)</f>
        <v>6.03</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6.03</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244</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43171.639359143519</v>
      </c>
    </row>
    <row r="163" spans="1:9">
      <c r="A163" s="10"/>
      <c r="B163" s="10"/>
      <c r="C163" s="11"/>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C166" s="3"/>
      <c r="E166" s="3"/>
      <c r="G166" s="3"/>
    </row>
    <row r="167" spans="1:9">
      <c r="C167" s="3"/>
    </row>
    <row r="168" spans="1:9">
      <c r="E168" s="4"/>
      <c r="G168" s="4"/>
    </row>
    <row r="169" spans="1:9">
      <c r="A169"/>
      <c r="C169" s="4"/>
    </row>
    <row r="170" spans="1:9">
      <c r="A170"/>
      <c r="C170" s="4"/>
    </row>
    <row r="171" spans="1:9">
      <c r="A171"/>
      <c r="C171" s="4"/>
    </row>
    <row r="172" spans="1:9">
      <c r="A172"/>
      <c r="C172" s="3"/>
    </row>
    <row r="173" spans="1:9">
      <c r="A173"/>
      <c r="C173" s="3"/>
    </row>
    <row r="174" spans="1:9">
      <c r="A174"/>
      <c r="C174" s="3"/>
    </row>
    <row r="175" spans="1:9">
      <c r="A175"/>
      <c r="C175" s="3"/>
    </row>
    <row r="176" spans="1:9">
      <c r="A176"/>
      <c r="C176" s="3"/>
    </row>
    <row r="177" spans="1:7">
      <c r="A177"/>
    </row>
    <row r="178" spans="1:7">
      <c r="A178"/>
    </row>
    <row r="179" spans="1:7">
      <c r="A179"/>
    </row>
    <row r="180" spans="1:7">
      <c r="A180"/>
    </row>
    <row r="181" spans="1:7">
      <c r="A181"/>
      <c r="G181" s="4"/>
    </row>
    <row r="182" spans="1:7">
      <c r="A182"/>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135</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10853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0.17</v>
      </c>
      <c r="C368" s="69"/>
      <c r="D368" s="69" t="s">
        <v>31</v>
      </c>
      <c r="H368"/>
    </row>
    <row r="369" spans="1:8">
      <c r="A369" s="66" t="s">
        <v>330</v>
      </c>
      <c r="B369" s="388"/>
      <c r="C369" s="70">
        <v>7.4</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6.03</v>
      </c>
      <c r="D373" s="69" t="s">
        <v>49</v>
      </c>
      <c r="H373"/>
    </row>
    <row r="374" spans="1:8">
      <c r="A374" s="66" t="s">
        <v>334</v>
      </c>
      <c r="B374" s="387">
        <v>0.13</v>
      </c>
      <c r="C374" s="70"/>
      <c r="D374" s="69" t="s">
        <v>31</v>
      </c>
      <c r="H374"/>
    </row>
    <row r="375" spans="1:8">
      <c r="A375" s="66" t="s">
        <v>335</v>
      </c>
      <c r="B375" s="387"/>
      <c r="C375" s="70">
        <v>5.43</v>
      </c>
      <c r="D375" s="69" t="s">
        <v>49</v>
      </c>
      <c r="H375"/>
    </row>
    <row r="376" spans="1:8">
      <c r="A376" s="66" t="s">
        <v>336</v>
      </c>
      <c r="B376" s="387">
        <v>0.25</v>
      </c>
      <c r="C376" s="70"/>
      <c r="D376" s="69" t="s">
        <v>31</v>
      </c>
      <c r="H376"/>
    </row>
    <row r="377" spans="1:8">
      <c r="A377" s="66" t="s">
        <v>337</v>
      </c>
      <c r="B377" s="387"/>
      <c r="C377" s="70">
        <v>10.7</v>
      </c>
      <c r="D377" s="69" t="s">
        <v>49</v>
      </c>
      <c r="H377"/>
    </row>
    <row r="378" spans="1:8">
      <c r="A378" s="66" t="s">
        <v>298</v>
      </c>
      <c r="B378" s="387">
        <v>0.14000000000000001</v>
      </c>
      <c r="C378" s="70"/>
      <c r="D378" s="69" t="s">
        <v>31</v>
      </c>
      <c r="H378"/>
    </row>
    <row r="379" spans="1:8">
      <c r="A379" s="66" t="s">
        <v>299</v>
      </c>
      <c r="B379" s="387"/>
      <c r="C379" s="70">
        <v>5.23</v>
      </c>
      <c r="D379" s="69" t="s">
        <v>49</v>
      </c>
      <c r="H379"/>
    </row>
    <row r="380" spans="1:8">
      <c r="A380" s="66" t="s">
        <v>300</v>
      </c>
      <c r="B380" s="387">
        <v>0.2</v>
      </c>
      <c r="C380" s="74"/>
      <c r="D380" s="69" t="s">
        <v>31</v>
      </c>
      <c r="H380"/>
    </row>
    <row r="381" spans="1:8">
      <c r="A381" s="66" t="s">
        <v>301</v>
      </c>
      <c r="B381" s="387"/>
      <c r="C381" s="72">
        <v>8.17</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0.28000000000000003</v>
      </c>
      <c r="C384" s="72"/>
      <c r="D384" s="69" t="s">
        <v>31</v>
      </c>
      <c r="H384"/>
    </row>
    <row r="385" spans="1:8">
      <c r="A385" s="66" t="s">
        <v>305</v>
      </c>
      <c r="B385" s="389"/>
      <c r="C385" s="72">
        <v>10.07</v>
      </c>
      <c r="D385" s="69" t="s">
        <v>49</v>
      </c>
      <c r="H385"/>
    </row>
    <row r="386" spans="1:8">
      <c r="A386" s="66" t="s">
        <v>306</v>
      </c>
      <c r="B386" s="389">
        <v>0.31</v>
      </c>
      <c r="C386" s="72"/>
      <c r="D386" s="69" t="s">
        <v>31</v>
      </c>
      <c r="H386"/>
    </row>
    <row r="387" spans="1:8">
      <c r="A387" s="66" t="s">
        <v>307</v>
      </c>
      <c r="B387" s="389"/>
      <c r="C387" s="72">
        <v>9.23</v>
      </c>
      <c r="D387" s="69" t="s">
        <v>49</v>
      </c>
      <c r="H387"/>
    </row>
    <row r="388" spans="1:8">
      <c r="A388" s="66" t="s">
        <v>308</v>
      </c>
      <c r="B388" s="389">
        <v>0.26</v>
      </c>
      <c r="C388" s="72"/>
      <c r="D388" s="69" t="s">
        <v>31</v>
      </c>
      <c r="H388"/>
    </row>
    <row r="389" spans="1:8">
      <c r="A389" s="66" t="s">
        <v>309</v>
      </c>
      <c r="B389" s="389"/>
      <c r="C389" s="72">
        <v>6.67</v>
      </c>
      <c r="D389" s="69" t="s">
        <v>49</v>
      </c>
      <c r="H389"/>
    </row>
    <row r="390" spans="1:8">
      <c r="A390" s="66" t="s">
        <v>310</v>
      </c>
      <c r="B390" s="389">
        <v>0.25</v>
      </c>
      <c r="C390" s="72"/>
      <c r="D390" s="69" t="s">
        <v>31</v>
      </c>
      <c r="H390"/>
    </row>
    <row r="391" spans="1:8">
      <c r="A391" s="68" t="s">
        <v>311</v>
      </c>
      <c r="B391" s="390"/>
      <c r="C391" s="73">
        <v>7.87</v>
      </c>
      <c r="D391" s="69" t="s">
        <v>49</v>
      </c>
      <c r="H391"/>
    </row>
    <row r="392" spans="1:8">
      <c r="A392" s="68" t="s">
        <v>312</v>
      </c>
      <c r="B392" s="390">
        <v>0.26</v>
      </c>
      <c r="C392" s="73"/>
      <c r="D392" s="69" t="s">
        <v>31</v>
      </c>
      <c r="H392"/>
    </row>
    <row r="393" spans="1:8">
      <c r="A393" s="68" t="s">
        <v>313</v>
      </c>
      <c r="B393" s="390"/>
      <c r="C393" s="73">
        <v>6.47</v>
      </c>
      <c r="D393" s="69" t="s">
        <v>49</v>
      </c>
      <c r="E393"/>
      <c r="H393"/>
    </row>
    <row r="394" spans="1:8">
      <c r="A394" s="68" t="s">
        <v>314</v>
      </c>
      <c r="B394" s="390">
        <v>0.26</v>
      </c>
      <c r="C394" s="73"/>
      <c r="D394" s="69" t="s">
        <v>31</v>
      </c>
      <c r="E394"/>
      <c r="H394"/>
    </row>
    <row r="395" spans="1:8">
      <c r="A395" s="68" t="s">
        <v>315</v>
      </c>
      <c r="B395" s="390"/>
      <c r="C395" s="73">
        <v>6.87</v>
      </c>
      <c r="D395" s="69" t="s">
        <v>49</v>
      </c>
      <c r="E395"/>
      <c r="H395"/>
    </row>
    <row r="396" spans="1:8">
      <c r="A396" s="68" t="s">
        <v>316</v>
      </c>
      <c r="B396" s="390">
        <v>0.3</v>
      </c>
      <c r="C396" s="73"/>
      <c r="D396" s="69" t="s">
        <v>31</v>
      </c>
      <c r="E396"/>
      <c r="H396"/>
    </row>
    <row r="397" spans="1:8">
      <c r="A397" s="68" t="s">
        <v>317</v>
      </c>
      <c r="B397" s="390"/>
      <c r="C397" s="73">
        <v>7.17</v>
      </c>
      <c r="D397" s="69" t="s">
        <v>49</v>
      </c>
      <c r="E397"/>
      <c r="H397"/>
    </row>
    <row r="398" spans="1:8">
      <c r="A398" s="68" t="s">
        <v>318</v>
      </c>
      <c r="B398" s="390">
        <v>0.34</v>
      </c>
      <c r="C398" s="73"/>
      <c r="D398" s="69" t="s">
        <v>31</v>
      </c>
    </row>
    <row r="399" spans="1:8">
      <c r="A399" s="68" t="s">
        <v>319</v>
      </c>
      <c r="B399" s="390"/>
      <c r="C399" s="73">
        <v>7.5</v>
      </c>
      <c r="D399" s="69" t="s">
        <v>49</v>
      </c>
    </row>
    <row r="400" spans="1:8">
      <c r="A400" s="68" t="s">
        <v>320</v>
      </c>
      <c r="B400" s="390">
        <v>0.32</v>
      </c>
      <c r="C400" s="73"/>
      <c r="D400" s="69" t="s">
        <v>31</v>
      </c>
    </row>
    <row r="401" spans="1:4">
      <c r="A401" s="68" t="s">
        <v>321</v>
      </c>
      <c r="B401" s="390"/>
      <c r="C401" s="73">
        <v>7.77</v>
      </c>
      <c r="D401" s="76" t="s">
        <v>49</v>
      </c>
    </row>
  </sheetData>
  <phoneticPr fontId="0" type="noConversion"/>
  <dataValidations xWindow="87" yWindow="578"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workbookViewId="0">
      <selection activeCell="H3" sqref="H3"/>
    </sheetView>
  </sheetViews>
  <sheetFormatPr defaultRowHeight="12.75"/>
  <cols>
    <col min="1" max="1" width="47.140625" customWidth="1"/>
    <col min="2" max="2" width="9.85546875" bestFit="1" customWidth="1"/>
    <col min="4" max="4" width="9.140625" style="13"/>
    <col min="6" max="6" width="21.140625" customWidth="1"/>
  </cols>
  <sheetData>
    <row r="1" spans="1:7" s="66" customFormat="1" ht="10.5">
      <c r="A1" s="66" t="s">
        <v>27</v>
      </c>
      <c r="B1" s="372"/>
      <c r="C1" s="69"/>
      <c r="D1" s="69"/>
      <c r="E1" s="68"/>
      <c r="F1" s="66" t="s">
        <v>27</v>
      </c>
      <c r="G1" s="371" t="s">
        <v>28</v>
      </c>
    </row>
    <row r="2" spans="1:7">
      <c r="B2" s="25"/>
      <c r="C2" s="13"/>
      <c r="E2" s="1"/>
      <c r="G2" s="17"/>
    </row>
    <row r="3" spans="1:7">
      <c r="A3" s="155" t="s">
        <v>125</v>
      </c>
      <c r="B3" s="67"/>
      <c r="C3" s="68"/>
      <c r="D3" s="363"/>
      <c r="E3" s="1"/>
      <c r="F3" s="154" t="s">
        <v>126</v>
      </c>
      <c r="G3" s="17"/>
    </row>
    <row r="4" spans="1:7">
      <c r="A4" s="66" t="s">
        <v>155</v>
      </c>
      <c r="B4" s="70">
        <v>5887</v>
      </c>
      <c r="C4" s="1"/>
      <c r="D4" s="69" t="s">
        <v>29</v>
      </c>
      <c r="E4" s="1"/>
      <c r="F4" s="66" t="s">
        <v>208</v>
      </c>
      <c r="G4" s="70">
        <v>68</v>
      </c>
    </row>
    <row r="5" spans="1:7">
      <c r="A5" s="66"/>
      <c r="B5" s="70"/>
      <c r="C5" s="1"/>
      <c r="D5" s="69" t="s">
        <v>29</v>
      </c>
      <c r="E5" s="1"/>
      <c r="F5" s="66" t="s">
        <v>203</v>
      </c>
      <c r="G5" s="70">
        <v>90</v>
      </c>
    </row>
    <row r="6" spans="1:7">
      <c r="A6" s="66" t="s">
        <v>153</v>
      </c>
      <c r="B6" s="70">
        <v>2813</v>
      </c>
      <c r="C6" s="1"/>
      <c r="D6" s="69" t="s">
        <v>29</v>
      </c>
      <c r="E6" s="1"/>
      <c r="F6" s="66" t="s">
        <v>204</v>
      </c>
      <c r="G6" s="70">
        <v>107</v>
      </c>
    </row>
    <row r="7" spans="1:7">
      <c r="A7" s="66" t="s">
        <v>154</v>
      </c>
      <c r="B7" s="70">
        <v>3578</v>
      </c>
      <c r="C7" s="1"/>
      <c r="D7" s="69" t="s">
        <v>29</v>
      </c>
      <c r="E7" s="1"/>
      <c r="F7" s="66" t="s">
        <v>205</v>
      </c>
      <c r="G7" s="70">
        <v>124</v>
      </c>
    </row>
    <row r="8" spans="1:7">
      <c r="A8" s="66" t="s">
        <v>156</v>
      </c>
      <c r="B8" s="70">
        <v>1910</v>
      </c>
      <c r="C8" s="1"/>
      <c r="D8" s="69" t="s">
        <v>29</v>
      </c>
      <c r="E8" s="1"/>
      <c r="F8" s="66" t="s">
        <v>206</v>
      </c>
      <c r="G8" s="70">
        <v>140</v>
      </c>
    </row>
    <row r="9" spans="1:7">
      <c r="A9" s="66" t="s">
        <v>234</v>
      </c>
      <c r="B9" s="70">
        <v>6839</v>
      </c>
      <c r="C9" s="1"/>
      <c r="D9" s="69" t="s">
        <v>29</v>
      </c>
      <c r="E9" s="1"/>
      <c r="F9" s="66" t="s">
        <v>207</v>
      </c>
      <c r="G9" s="70">
        <v>159</v>
      </c>
    </row>
    <row r="10" spans="1:7">
      <c r="A10" s="66" t="s">
        <v>157</v>
      </c>
      <c r="B10" s="70">
        <v>1833</v>
      </c>
      <c r="C10" s="1"/>
      <c r="D10" s="69" t="s">
        <v>29</v>
      </c>
      <c r="E10" s="1"/>
      <c r="F10" s="66" t="s">
        <v>186</v>
      </c>
      <c r="G10" s="70">
        <v>178</v>
      </c>
    </row>
    <row r="11" spans="1:7">
      <c r="A11" s="66" t="s">
        <v>158</v>
      </c>
      <c r="B11" s="70">
        <v>897</v>
      </c>
      <c r="C11" s="1"/>
      <c r="D11" s="69" t="s">
        <v>29</v>
      </c>
      <c r="E11" s="1"/>
      <c r="F11" s="66" t="s">
        <v>187</v>
      </c>
      <c r="G11" s="70">
        <v>184</v>
      </c>
    </row>
    <row r="12" spans="1:7">
      <c r="A12" s="66" t="s">
        <v>159</v>
      </c>
      <c r="B12" s="70">
        <v>2872</v>
      </c>
      <c r="C12" s="1"/>
      <c r="D12" s="69" t="s">
        <v>29</v>
      </c>
      <c r="E12" s="1"/>
      <c r="F12" s="66" t="s">
        <v>188</v>
      </c>
      <c r="G12" s="70">
        <v>213</v>
      </c>
    </row>
    <row r="13" spans="1:7">
      <c r="A13" s="66" t="s">
        <v>160</v>
      </c>
      <c r="B13" s="70">
        <v>2542</v>
      </c>
      <c r="C13" s="1"/>
      <c r="D13" s="69" t="s">
        <v>29</v>
      </c>
      <c r="E13" s="1"/>
      <c r="F13" s="66" t="s">
        <v>189</v>
      </c>
      <c r="G13" s="70">
        <v>214</v>
      </c>
    </row>
    <row r="14" spans="1:7">
      <c r="A14" s="66" t="s">
        <v>161</v>
      </c>
      <c r="B14" s="70">
        <v>1780</v>
      </c>
      <c r="C14" s="1"/>
      <c r="D14" s="69" t="s">
        <v>29</v>
      </c>
      <c r="E14" s="1"/>
      <c r="F14" s="66" t="s">
        <v>69</v>
      </c>
      <c r="G14" s="70">
        <v>27</v>
      </c>
    </row>
    <row r="15" spans="1:7">
      <c r="A15" s="66" t="s">
        <v>162</v>
      </c>
      <c r="B15" s="70">
        <v>1390</v>
      </c>
      <c r="C15" s="1"/>
      <c r="D15" s="69" t="s">
        <v>29</v>
      </c>
      <c r="E15" s="1"/>
      <c r="F15" s="66" t="s">
        <v>70</v>
      </c>
      <c r="G15" s="70">
        <v>115</v>
      </c>
    </row>
    <row r="16" spans="1:7">
      <c r="A16" s="66" t="s">
        <v>163</v>
      </c>
      <c r="B16" s="70">
        <v>2479</v>
      </c>
      <c r="C16" s="1"/>
      <c r="D16" s="69" t="s">
        <v>29</v>
      </c>
      <c r="E16" s="1"/>
      <c r="F16" s="66" t="s">
        <v>71</v>
      </c>
      <c r="G16" s="70">
        <v>106</v>
      </c>
    </row>
    <row r="17" spans="1:7">
      <c r="A17" s="66" t="s">
        <v>291</v>
      </c>
      <c r="B17" s="70">
        <v>25611</v>
      </c>
      <c r="C17" s="1"/>
      <c r="D17" s="69" t="s">
        <v>29</v>
      </c>
      <c r="E17" s="1"/>
      <c r="F17" s="66" t="s">
        <v>72</v>
      </c>
      <c r="G17" s="70">
        <v>104</v>
      </c>
    </row>
    <row r="18" spans="1:7">
      <c r="A18" s="66" t="s">
        <v>322</v>
      </c>
      <c r="B18" s="70">
        <v>29482</v>
      </c>
      <c r="C18" s="1"/>
      <c r="D18" s="69" t="s">
        <v>29</v>
      </c>
      <c r="E18" s="1"/>
      <c r="F18" s="66" t="s">
        <v>30</v>
      </c>
      <c r="G18" s="70">
        <v>27</v>
      </c>
    </row>
    <row r="19" spans="1:7">
      <c r="A19" s="66" t="s">
        <v>295</v>
      </c>
      <c r="B19" s="70">
        <v>29586</v>
      </c>
      <c r="C19" s="1"/>
      <c r="D19" s="69" t="s">
        <v>29</v>
      </c>
      <c r="E19" s="1"/>
      <c r="F19" s="66" t="s">
        <v>11</v>
      </c>
      <c r="G19" s="70">
        <v>41</v>
      </c>
    </row>
    <row r="20" spans="1:7">
      <c r="A20" s="66" t="s">
        <v>164</v>
      </c>
      <c r="B20" s="71">
        <v>11453</v>
      </c>
      <c r="C20" s="1"/>
      <c r="D20" s="69" t="s">
        <v>29</v>
      </c>
      <c r="E20" s="1"/>
      <c r="F20" s="66" t="s">
        <v>32</v>
      </c>
      <c r="G20" s="70">
        <v>46</v>
      </c>
    </row>
    <row r="21" spans="1:7">
      <c r="A21" s="66" t="s">
        <v>165</v>
      </c>
      <c r="B21" s="70">
        <v>25589</v>
      </c>
      <c r="C21" s="1"/>
      <c r="D21" s="69" t="s">
        <v>29</v>
      </c>
      <c r="E21" s="1"/>
      <c r="F21" s="66" t="s">
        <v>12</v>
      </c>
      <c r="G21" s="70">
        <v>57</v>
      </c>
    </row>
    <row r="22" spans="1:7">
      <c r="A22" s="66" t="s">
        <v>166</v>
      </c>
      <c r="B22" s="70">
        <v>10663</v>
      </c>
      <c r="C22" s="1"/>
      <c r="D22" s="69" t="s">
        <v>29</v>
      </c>
      <c r="E22" s="1"/>
      <c r="F22" s="66" t="s">
        <v>33</v>
      </c>
      <c r="G22" s="70">
        <v>67</v>
      </c>
    </row>
    <row r="23" spans="1:7">
      <c r="A23" s="66" t="s">
        <v>167</v>
      </c>
      <c r="B23" s="70">
        <v>10737</v>
      </c>
      <c r="C23" s="1"/>
      <c r="D23" s="69" t="s">
        <v>29</v>
      </c>
      <c r="E23" s="1"/>
      <c r="F23" s="66" t="s">
        <v>14</v>
      </c>
      <c r="G23" s="70">
        <v>76</v>
      </c>
    </row>
    <row r="24" spans="1:7">
      <c r="A24" s="66" t="s">
        <v>168</v>
      </c>
      <c r="B24" s="70">
        <v>10810</v>
      </c>
      <c r="C24" s="1"/>
      <c r="D24" s="69" t="s">
        <v>29</v>
      </c>
      <c r="E24" s="1"/>
      <c r="F24" s="66" t="s">
        <v>34</v>
      </c>
      <c r="G24" s="70">
        <v>86</v>
      </c>
    </row>
    <row r="25" spans="1:7">
      <c r="A25" s="66" t="s">
        <v>169</v>
      </c>
      <c r="B25" s="70">
        <v>8062</v>
      </c>
      <c r="C25" s="1"/>
      <c r="D25" s="69" t="s">
        <v>29</v>
      </c>
      <c r="E25" s="1"/>
      <c r="F25" s="66" t="s">
        <v>35</v>
      </c>
      <c r="G25" s="70">
        <v>96</v>
      </c>
    </row>
    <row r="26" spans="1:7">
      <c r="A26" s="66" t="s">
        <v>170</v>
      </c>
      <c r="B26" s="70">
        <v>6721</v>
      </c>
      <c r="C26" s="1"/>
      <c r="D26" s="69" t="s">
        <v>29</v>
      </c>
      <c r="E26" s="1"/>
      <c r="F26" s="66" t="s">
        <v>36</v>
      </c>
      <c r="G26" s="70">
        <v>109</v>
      </c>
    </row>
    <row r="27" spans="1:7">
      <c r="A27" s="66" t="s">
        <v>171</v>
      </c>
      <c r="B27" s="70">
        <v>6125</v>
      </c>
      <c r="C27" s="1"/>
      <c r="D27" s="69" t="s">
        <v>29</v>
      </c>
      <c r="E27" s="1"/>
      <c r="F27" s="66" t="s">
        <v>73</v>
      </c>
      <c r="G27" s="70">
        <v>138</v>
      </c>
    </row>
    <row r="28" spans="1:7">
      <c r="A28" s="66" t="s">
        <v>294</v>
      </c>
      <c r="B28" s="70">
        <v>13323</v>
      </c>
      <c r="C28" s="1"/>
      <c r="D28" s="69" t="s">
        <v>29</v>
      </c>
      <c r="E28" s="1"/>
      <c r="F28" s="66" t="s">
        <v>42</v>
      </c>
      <c r="G28" s="70">
        <v>28</v>
      </c>
    </row>
    <row r="29" spans="1:7">
      <c r="A29" s="66" t="s">
        <v>172</v>
      </c>
      <c r="B29" s="70">
        <v>6019</v>
      </c>
      <c r="C29" s="1"/>
      <c r="D29" s="69" t="s">
        <v>29</v>
      </c>
      <c r="E29" s="1"/>
      <c r="F29" s="66" t="s">
        <v>43</v>
      </c>
      <c r="G29" s="70">
        <v>35</v>
      </c>
    </row>
    <row r="30" spans="1:7">
      <c r="A30" s="66" t="s">
        <v>173</v>
      </c>
      <c r="B30" s="70">
        <v>5131</v>
      </c>
      <c r="C30" s="1"/>
      <c r="D30" s="69" t="s">
        <v>29</v>
      </c>
      <c r="E30" s="1"/>
      <c r="F30" s="66" t="s">
        <v>44</v>
      </c>
      <c r="G30" s="70">
        <v>39</v>
      </c>
    </row>
    <row r="31" spans="1:7">
      <c r="A31" s="66" t="s">
        <v>174</v>
      </c>
      <c r="B31" s="70">
        <v>15820</v>
      </c>
      <c r="C31" s="1"/>
      <c r="D31" s="69" t="s">
        <v>29</v>
      </c>
      <c r="E31" s="1"/>
      <c r="F31" s="66" t="s">
        <v>45</v>
      </c>
      <c r="G31" s="70">
        <v>42</v>
      </c>
    </row>
    <row r="32" spans="1:7">
      <c r="A32" s="66" t="s">
        <v>175</v>
      </c>
      <c r="B32" s="70">
        <v>7646</v>
      </c>
      <c r="C32" s="1"/>
      <c r="D32" s="69" t="s">
        <v>29</v>
      </c>
      <c r="E32" s="1"/>
      <c r="F32" s="66" t="s">
        <v>46</v>
      </c>
      <c r="G32" s="70">
        <v>46</v>
      </c>
    </row>
    <row r="33" spans="1:7">
      <c r="A33" s="66" t="s">
        <v>176</v>
      </c>
      <c r="B33" s="70">
        <v>4213</v>
      </c>
      <c r="C33" s="1"/>
      <c r="D33" s="69" t="s">
        <v>29</v>
      </c>
      <c r="E33" s="1"/>
      <c r="F33" s="66" t="s">
        <v>47</v>
      </c>
      <c r="G33" s="70">
        <v>52</v>
      </c>
    </row>
    <row r="34" spans="1:7">
      <c r="A34" s="66" t="s">
        <v>177</v>
      </c>
      <c r="B34" s="70">
        <v>5912</v>
      </c>
      <c r="C34" s="1"/>
      <c r="D34" s="69" t="s">
        <v>29</v>
      </c>
      <c r="E34" s="1"/>
      <c r="F34" s="66" t="s">
        <v>48</v>
      </c>
      <c r="G34" s="70">
        <v>53</v>
      </c>
    </row>
    <row r="35" spans="1:7">
      <c r="A35" s="66" t="s">
        <v>178</v>
      </c>
      <c r="B35" s="70">
        <v>5940</v>
      </c>
      <c r="C35" s="1"/>
      <c r="D35" s="69" t="s">
        <v>29</v>
      </c>
      <c r="E35" s="1"/>
      <c r="F35" s="66" t="s">
        <v>37</v>
      </c>
      <c r="G35" s="70">
        <v>61</v>
      </c>
    </row>
    <row r="36" spans="1:7">
      <c r="A36" s="66" t="s">
        <v>179</v>
      </c>
      <c r="B36" s="70">
        <v>23683</v>
      </c>
      <c r="C36" s="1"/>
      <c r="D36" s="69" t="s">
        <v>29</v>
      </c>
      <c r="E36" s="1"/>
      <c r="F36" s="66" t="s">
        <v>38</v>
      </c>
      <c r="G36" s="70">
        <v>63</v>
      </c>
    </row>
    <row r="37" spans="1:7">
      <c r="A37" s="66" t="s">
        <v>180</v>
      </c>
      <c r="B37" s="70">
        <v>15265</v>
      </c>
      <c r="C37" s="1"/>
      <c r="D37" s="69" t="s">
        <v>29</v>
      </c>
      <c r="E37" s="1"/>
      <c r="F37" s="66" t="s">
        <v>39</v>
      </c>
      <c r="G37" s="70">
        <v>73</v>
      </c>
    </row>
    <row r="38" spans="1:7">
      <c r="A38" s="66" t="s">
        <v>181</v>
      </c>
      <c r="B38" s="70">
        <v>9242</v>
      </c>
      <c r="C38" s="1"/>
      <c r="D38" s="69" t="s">
        <v>29</v>
      </c>
      <c r="E38" s="1"/>
      <c r="F38" s="66" t="s">
        <v>13</v>
      </c>
      <c r="G38" s="70">
        <v>87</v>
      </c>
    </row>
    <row r="39" spans="1:7">
      <c r="A39" s="66"/>
      <c r="B39" s="70"/>
      <c r="C39" s="1"/>
      <c r="D39" s="69"/>
      <c r="E39" s="1"/>
      <c r="F39" s="66" t="s">
        <v>40</v>
      </c>
      <c r="G39" s="70">
        <v>103</v>
      </c>
    </row>
    <row r="40" spans="1:7">
      <c r="A40" s="154" t="s">
        <v>127</v>
      </c>
      <c r="B40" s="70"/>
      <c r="C40" s="1"/>
      <c r="D40" s="69" t="s">
        <v>29</v>
      </c>
      <c r="E40" s="1"/>
      <c r="F40" s="66" t="s">
        <v>41</v>
      </c>
      <c r="G40" s="70">
        <v>118</v>
      </c>
    </row>
    <row r="41" spans="1:7">
      <c r="A41" s="167" t="s">
        <v>290</v>
      </c>
      <c r="B41" s="70">
        <v>10169</v>
      </c>
      <c r="C41" s="1"/>
      <c r="D41" s="69" t="s">
        <v>29</v>
      </c>
      <c r="E41" s="1"/>
      <c r="F41" s="66" t="s">
        <v>190</v>
      </c>
      <c r="G41" s="70">
        <v>136</v>
      </c>
    </row>
    <row r="42" spans="1:7">
      <c r="A42" s="66" t="s">
        <v>286</v>
      </c>
      <c r="B42" s="75">
        <v>21954</v>
      </c>
      <c r="C42" s="1"/>
      <c r="D42" s="69" t="s">
        <v>29</v>
      </c>
      <c r="E42" s="1"/>
      <c r="F42" s="66" t="s">
        <v>258</v>
      </c>
      <c r="G42" s="70">
        <v>134</v>
      </c>
    </row>
    <row r="43" spans="1:7">
      <c r="A43" s="66" t="s">
        <v>138</v>
      </c>
      <c r="B43" s="70">
        <v>19588</v>
      </c>
      <c r="C43" s="1"/>
      <c r="D43" s="69" t="s">
        <v>29</v>
      </c>
      <c r="E43" s="1"/>
      <c r="F43" s="66" t="s">
        <v>259</v>
      </c>
      <c r="G43" s="70">
        <v>110</v>
      </c>
    </row>
    <row r="44" spans="1:7">
      <c r="A44" s="66" t="s">
        <v>287</v>
      </c>
      <c r="B44" s="70">
        <v>15562</v>
      </c>
      <c r="C44" s="1"/>
      <c r="D44" s="69" t="s">
        <v>29</v>
      </c>
      <c r="E44" s="1"/>
      <c r="F44" s="66" t="s">
        <v>74</v>
      </c>
      <c r="G44" s="72">
        <v>33</v>
      </c>
    </row>
    <row r="45" spans="1:7">
      <c r="A45" s="66" t="s">
        <v>288</v>
      </c>
      <c r="B45" s="70">
        <v>10853</v>
      </c>
      <c r="C45" s="1"/>
      <c r="D45" s="69" t="s">
        <v>29</v>
      </c>
      <c r="E45" s="1"/>
      <c r="F45" s="68" t="s">
        <v>75</v>
      </c>
      <c r="G45" s="73">
        <v>39</v>
      </c>
    </row>
    <row r="46" spans="1:7">
      <c r="A46" s="66"/>
      <c r="B46" s="70"/>
      <c r="C46" s="13"/>
      <c r="D46" s="69" t="s">
        <v>29</v>
      </c>
      <c r="E46" s="1"/>
      <c r="F46" s="68" t="s">
        <v>76</v>
      </c>
      <c r="G46" s="73">
        <v>40</v>
      </c>
    </row>
    <row r="47" spans="1:7">
      <c r="A47" s="66"/>
      <c r="B47" s="71"/>
      <c r="C47" s="13"/>
      <c r="E47" s="1"/>
      <c r="F47" s="68" t="s">
        <v>77</v>
      </c>
      <c r="G47" s="73">
        <v>42</v>
      </c>
    </row>
    <row r="48" spans="1:7">
      <c r="A48" s="154" t="s">
        <v>128</v>
      </c>
      <c r="B48" s="70"/>
      <c r="C48" s="13"/>
      <c r="E48" s="1"/>
      <c r="F48" s="68" t="s">
        <v>78</v>
      </c>
      <c r="G48" s="73">
        <v>44</v>
      </c>
    </row>
    <row r="49" spans="1:7">
      <c r="A49" s="167" t="s">
        <v>144</v>
      </c>
      <c r="B49" s="70">
        <v>14</v>
      </c>
      <c r="C49" s="13"/>
      <c r="D49" s="13" t="s">
        <v>7</v>
      </c>
      <c r="E49" s="1"/>
      <c r="F49" s="68" t="s">
        <v>79</v>
      </c>
      <c r="G49" s="73">
        <v>46</v>
      </c>
    </row>
    <row r="50" spans="1:7">
      <c r="A50" s="167" t="s">
        <v>260</v>
      </c>
      <c r="B50" s="70">
        <v>12</v>
      </c>
      <c r="C50" s="13"/>
      <c r="D50" s="13" t="s">
        <v>7</v>
      </c>
      <c r="E50" s="1"/>
      <c r="F50" s="68" t="s">
        <v>80</v>
      </c>
      <c r="G50" s="73">
        <v>47</v>
      </c>
    </row>
    <row r="51" spans="1:7">
      <c r="A51" s="167" t="s">
        <v>142</v>
      </c>
      <c r="B51" s="70">
        <v>50</v>
      </c>
      <c r="C51" s="13"/>
      <c r="D51" s="13" t="s">
        <v>7</v>
      </c>
      <c r="E51" s="1"/>
      <c r="F51" s="68" t="s">
        <v>81</v>
      </c>
      <c r="G51" s="73">
        <v>52</v>
      </c>
    </row>
    <row r="52" spans="1:7">
      <c r="A52" s="167" t="s">
        <v>324</v>
      </c>
      <c r="B52" s="70">
        <v>143</v>
      </c>
      <c r="C52" s="13"/>
      <c r="D52" s="13" t="s">
        <v>7</v>
      </c>
      <c r="E52" s="1"/>
      <c r="F52" s="68" t="s">
        <v>82</v>
      </c>
      <c r="G52" s="73">
        <v>54</v>
      </c>
    </row>
    <row r="53" spans="1:7">
      <c r="A53" s="167" t="s">
        <v>85</v>
      </c>
      <c r="B53" s="70">
        <v>14</v>
      </c>
      <c r="C53" s="13"/>
      <c r="D53" s="13" t="s">
        <v>7</v>
      </c>
      <c r="E53" s="1"/>
      <c r="F53" s="68" t="s">
        <v>83</v>
      </c>
      <c r="G53" s="73">
        <v>56</v>
      </c>
    </row>
    <row r="54" spans="1:7">
      <c r="A54" s="167" t="s">
        <v>261</v>
      </c>
      <c r="B54" s="70">
        <v>16</v>
      </c>
      <c r="C54" s="13"/>
      <c r="D54" s="13" t="s">
        <v>7</v>
      </c>
      <c r="E54" s="1"/>
      <c r="F54" s="68" t="s">
        <v>84</v>
      </c>
      <c r="G54" s="73">
        <v>57</v>
      </c>
    </row>
    <row r="55" spans="1:7">
      <c r="A55" s="167" t="s">
        <v>262</v>
      </c>
      <c r="B55" s="70">
        <v>38</v>
      </c>
      <c r="C55" s="13"/>
      <c r="D55" s="13" t="s">
        <v>7</v>
      </c>
      <c r="E55" s="1"/>
      <c r="F55" s="68" t="s">
        <v>86</v>
      </c>
      <c r="G55" s="73">
        <v>59</v>
      </c>
    </row>
    <row r="56" spans="1:7">
      <c r="A56" s="167" t="s">
        <v>135</v>
      </c>
      <c r="B56" s="70">
        <v>21</v>
      </c>
      <c r="C56" s="13"/>
      <c r="D56" s="13" t="s">
        <v>7</v>
      </c>
      <c r="E56" s="1"/>
      <c r="F56" s="68" t="s">
        <v>87</v>
      </c>
      <c r="G56" s="73">
        <v>61</v>
      </c>
    </row>
    <row r="57" spans="1:7">
      <c r="A57" s="167" t="s">
        <v>263</v>
      </c>
      <c r="B57" s="70">
        <v>9</v>
      </c>
      <c r="C57" s="13"/>
      <c r="D57" s="13" t="s">
        <v>7</v>
      </c>
      <c r="E57" s="1"/>
      <c r="F57" s="68" t="s">
        <v>88</v>
      </c>
      <c r="G57" s="73">
        <v>63</v>
      </c>
    </row>
    <row r="58" spans="1:7">
      <c r="A58" s="167" t="s">
        <v>264</v>
      </c>
      <c r="B58" s="70">
        <v>13</v>
      </c>
      <c r="C58" s="13"/>
      <c r="D58" s="13" t="s">
        <v>7</v>
      </c>
      <c r="E58" s="1"/>
      <c r="F58" s="1"/>
      <c r="G58" s="1"/>
    </row>
    <row r="59" spans="1:7">
      <c r="A59" s="167" t="s">
        <v>89</v>
      </c>
      <c r="B59" s="70">
        <v>36</v>
      </c>
      <c r="C59" s="13"/>
      <c r="D59" s="13" t="s">
        <v>7</v>
      </c>
      <c r="E59" s="1"/>
      <c r="F59" s="1"/>
      <c r="G59" s="1"/>
    </row>
    <row r="60" spans="1:7">
      <c r="A60" s="167" t="s">
        <v>265</v>
      </c>
      <c r="B60" s="70">
        <v>12</v>
      </c>
      <c r="C60" s="13"/>
      <c r="D60" s="13" t="s">
        <v>7</v>
      </c>
      <c r="E60" s="1"/>
      <c r="F60" s="1"/>
      <c r="G60" s="1"/>
    </row>
    <row r="61" spans="1:7">
      <c r="A61" s="167" t="s">
        <v>266</v>
      </c>
      <c r="B61" s="70">
        <v>4</v>
      </c>
      <c r="C61" s="13"/>
      <c r="D61" s="13" t="s">
        <v>7</v>
      </c>
      <c r="E61" s="1"/>
      <c r="F61" s="1"/>
      <c r="G61" s="1"/>
    </row>
    <row r="62" spans="1:7">
      <c r="A62" s="167" t="s">
        <v>267</v>
      </c>
      <c r="B62" s="70">
        <v>5</v>
      </c>
      <c r="C62" s="13"/>
      <c r="D62" s="13" t="s">
        <v>7</v>
      </c>
      <c r="E62" s="1"/>
      <c r="F62" s="1"/>
      <c r="G62" s="1"/>
    </row>
    <row r="63" spans="1:7">
      <c r="A63" s="167" t="s">
        <v>268</v>
      </c>
      <c r="B63" s="70">
        <v>283</v>
      </c>
      <c r="C63" s="13"/>
      <c r="D63" s="13" t="s">
        <v>7</v>
      </c>
      <c r="E63" s="1"/>
      <c r="F63" s="1"/>
      <c r="G63" s="1"/>
    </row>
    <row r="64" spans="1:7">
      <c r="A64" s="167" t="s">
        <v>90</v>
      </c>
      <c r="B64" s="70">
        <v>74</v>
      </c>
      <c r="C64" s="13"/>
      <c r="D64" s="13" t="s">
        <v>7</v>
      </c>
      <c r="E64" s="1"/>
      <c r="F64" s="1"/>
      <c r="G64" s="1"/>
    </row>
    <row r="65" spans="1:7">
      <c r="A65" s="167" t="s">
        <v>269</v>
      </c>
      <c r="B65" s="70">
        <v>29</v>
      </c>
      <c r="C65" s="13"/>
      <c r="D65" s="13" t="s">
        <v>7</v>
      </c>
      <c r="E65" s="1"/>
      <c r="F65" s="1"/>
      <c r="G65" s="1"/>
    </row>
    <row r="66" spans="1:7">
      <c r="A66" s="167" t="s">
        <v>270</v>
      </c>
      <c r="B66" s="70">
        <v>3</v>
      </c>
      <c r="C66" s="13"/>
      <c r="D66" s="13" t="s">
        <v>7</v>
      </c>
      <c r="E66" s="1"/>
      <c r="F66" s="1"/>
      <c r="G66" s="1"/>
    </row>
    <row r="67" spans="1:7">
      <c r="A67" s="167" t="s">
        <v>271</v>
      </c>
      <c r="B67" s="70">
        <v>3</v>
      </c>
      <c r="C67" s="13"/>
      <c r="D67" s="13" t="s">
        <v>7</v>
      </c>
      <c r="E67" s="1"/>
      <c r="F67" s="1"/>
      <c r="G67" s="1"/>
    </row>
    <row r="68" spans="1:7">
      <c r="A68" s="167" t="s">
        <v>272</v>
      </c>
      <c r="B68" s="70">
        <v>2</v>
      </c>
      <c r="C68" s="13"/>
      <c r="D68" s="13" t="s">
        <v>7</v>
      </c>
      <c r="E68" s="1"/>
      <c r="F68" s="1"/>
      <c r="G68" s="1"/>
    </row>
    <row r="69" spans="1:7">
      <c r="A69" s="167" t="s">
        <v>273</v>
      </c>
      <c r="B69" s="70">
        <v>5</v>
      </c>
      <c r="C69" s="13"/>
      <c r="D69" s="13" t="s">
        <v>7</v>
      </c>
      <c r="E69" s="1"/>
      <c r="F69" s="1"/>
      <c r="G69" s="1"/>
    </row>
    <row r="70" spans="1:7">
      <c r="A70" s="167" t="s">
        <v>274</v>
      </c>
      <c r="B70" s="70">
        <v>275</v>
      </c>
      <c r="C70" s="13"/>
      <c r="D70" s="13" t="s">
        <v>7</v>
      </c>
      <c r="E70" s="1"/>
      <c r="F70" s="1"/>
      <c r="G70" s="1"/>
    </row>
    <row r="71" spans="1:7">
      <c r="A71" s="66" t="s">
        <v>275</v>
      </c>
      <c r="B71" s="70">
        <v>11</v>
      </c>
      <c r="C71" s="1"/>
      <c r="D71" s="13" t="s">
        <v>7</v>
      </c>
      <c r="E71" s="1"/>
      <c r="F71" s="1"/>
      <c r="G71" s="1"/>
    </row>
    <row r="72" spans="1:7">
      <c r="A72" s="66" t="s">
        <v>276</v>
      </c>
      <c r="B72" s="75">
        <v>130</v>
      </c>
      <c r="C72" s="1"/>
      <c r="D72" s="13" t="s">
        <v>7</v>
      </c>
      <c r="E72" s="1"/>
      <c r="F72" s="1"/>
      <c r="G72" s="1"/>
    </row>
    <row r="73" spans="1:7">
      <c r="A73" s="66" t="s">
        <v>277</v>
      </c>
      <c r="B73" s="75">
        <v>75</v>
      </c>
      <c r="C73" s="1"/>
      <c r="D73" s="13" t="s">
        <v>7</v>
      </c>
      <c r="E73" s="1"/>
      <c r="F73" s="1"/>
      <c r="G73" s="1"/>
    </row>
    <row r="74" spans="1:7">
      <c r="A74" s="66" t="s">
        <v>323</v>
      </c>
      <c r="B74" s="70">
        <v>170</v>
      </c>
      <c r="C74" s="1"/>
      <c r="D74" s="13" t="s">
        <v>63</v>
      </c>
      <c r="E74" s="1"/>
      <c r="F74" s="1"/>
      <c r="G74" s="1"/>
    </row>
    <row r="75" spans="1:7">
      <c r="A75" s="66" t="s">
        <v>289</v>
      </c>
      <c r="B75" s="70">
        <v>170</v>
      </c>
      <c r="C75" s="1"/>
      <c r="D75" s="13" t="s">
        <v>63</v>
      </c>
      <c r="E75" s="1"/>
      <c r="F75" s="1"/>
      <c r="G75" s="1"/>
    </row>
    <row r="76" spans="1:7">
      <c r="A76" s="66" t="s">
        <v>278</v>
      </c>
      <c r="B76" s="70">
        <v>8</v>
      </c>
      <c r="C76" s="1"/>
      <c r="D76" s="13" t="s">
        <v>7</v>
      </c>
      <c r="E76" s="1"/>
      <c r="F76" s="1"/>
      <c r="G76" s="1"/>
    </row>
    <row r="77" spans="1:7">
      <c r="A77" s="66" t="s">
        <v>279</v>
      </c>
      <c r="B77" s="70">
        <v>18</v>
      </c>
      <c r="C77" s="1"/>
      <c r="D77" s="13" t="s">
        <v>7</v>
      </c>
      <c r="E77" s="1"/>
      <c r="F77" s="1"/>
      <c r="G77" s="1"/>
    </row>
    <row r="78" spans="1:7">
      <c r="A78" s="66" t="s">
        <v>91</v>
      </c>
      <c r="B78" s="70">
        <v>77</v>
      </c>
      <c r="C78" s="1"/>
      <c r="D78" s="13" t="s">
        <v>7</v>
      </c>
      <c r="E78" s="1"/>
      <c r="F78" s="1"/>
      <c r="G78" s="1"/>
    </row>
    <row r="79" spans="1:7">
      <c r="A79" s="66" t="s">
        <v>143</v>
      </c>
      <c r="B79" s="70">
        <v>70</v>
      </c>
      <c r="C79" s="1"/>
      <c r="D79" s="13" t="s">
        <v>7</v>
      </c>
      <c r="E79" s="1"/>
      <c r="F79" s="1"/>
      <c r="G79" s="1"/>
    </row>
    <row r="80" spans="1:7">
      <c r="A80" s="66" t="s">
        <v>185</v>
      </c>
      <c r="B80" s="70">
        <v>97</v>
      </c>
      <c r="C80" s="13"/>
      <c r="D80" s="13" t="s">
        <v>7</v>
      </c>
      <c r="E80" s="1"/>
      <c r="F80" s="1"/>
      <c r="G80" s="1"/>
    </row>
    <row r="81" spans="1:7">
      <c r="A81" s="66" t="s">
        <v>280</v>
      </c>
      <c r="B81" s="70">
        <v>12</v>
      </c>
      <c r="C81" s="13"/>
      <c r="D81" s="13" t="s">
        <v>7</v>
      </c>
      <c r="E81" s="1"/>
      <c r="F81" s="1"/>
      <c r="G81" s="1"/>
    </row>
    <row r="82" spans="1:7">
      <c r="A82" s="66" t="s">
        <v>281</v>
      </c>
      <c r="B82" s="70">
        <v>142</v>
      </c>
      <c r="C82" s="69"/>
      <c r="D82" s="13" t="s">
        <v>7</v>
      </c>
      <c r="E82" s="1"/>
      <c r="F82" s="1"/>
      <c r="G82" s="1"/>
    </row>
    <row r="83" spans="1:7">
      <c r="A83" s="66" t="s">
        <v>140</v>
      </c>
      <c r="B83" s="70">
        <v>354</v>
      </c>
      <c r="C83" s="69"/>
      <c r="D83" s="13" t="s">
        <v>7</v>
      </c>
      <c r="E83" s="1"/>
      <c r="F83" s="1"/>
      <c r="G83" s="1"/>
    </row>
    <row r="84" spans="1:7">
      <c r="A84" s="66" t="s">
        <v>141</v>
      </c>
      <c r="B84" s="70">
        <v>24</v>
      </c>
      <c r="C84" s="69"/>
      <c r="D84" s="13" t="s">
        <v>7</v>
      </c>
      <c r="E84" s="1"/>
      <c r="F84" s="1"/>
      <c r="G84" s="1"/>
    </row>
    <row r="85" spans="1:7">
      <c r="A85" s="66" t="s">
        <v>282</v>
      </c>
      <c r="B85" s="70">
        <v>84</v>
      </c>
      <c r="C85" s="69"/>
      <c r="D85" s="13" t="s">
        <v>7</v>
      </c>
      <c r="E85" s="1"/>
      <c r="F85" s="1"/>
      <c r="G85" s="1"/>
    </row>
    <row r="86" spans="1:7">
      <c r="A86" s="66" t="s">
        <v>283</v>
      </c>
      <c r="B86" s="70">
        <v>76</v>
      </c>
      <c r="C86" s="69"/>
      <c r="D86" s="13" t="s">
        <v>7</v>
      </c>
      <c r="E86" s="1"/>
      <c r="F86" s="1"/>
      <c r="G86" s="1"/>
    </row>
    <row r="87" spans="1:7">
      <c r="A87" s="66" t="s">
        <v>284</v>
      </c>
      <c r="B87" s="70">
        <v>76</v>
      </c>
      <c r="C87" s="69"/>
      <c r="D87" s="13" t="s">
        <v>7</v>
      </c>
      <c r="E87" s="1"/>
      <c r="F87" s="1"/>
      <c r="G87" s="1"/>
    </row>
    <row r="88" spans="1:7">
      <c r="A88" s="66" t="s">
        <v>285</v>
      </c>
      <c r="B88" s="70">
        <v>55</v>
      </c>
      <c r="C88" s="69"/>
      <c r="D88" s="13" t="s">
        <v>7</v>
      </c>
      <c r="E88" s="1"/>
      <c r="F88" s="1"/>
      <c r="G88" s="1"/>
    </row>
    <row r="89" spans="1:7">
      <c r="A89" s="66"/>
      <c r="B89" s="70"/>
      <c r="C89" s="69"/>
      <c r="E89" s="1"/>
      <c r="F89" s="1"/>
      <c r="G89" s="1"/>
    </row>
    <row r="90" spans="1:7">
      <c r="A90" s="154" t="s">
        <v>129</v>
      </c>
      <c r="B90" s="394"/>
      <c r="C90" s="395" t="s">
        <v>339</v>
      </c>
      <c r="D90" s="396"/>
      <c r="E90" s="1"/>
      <c r="F90" s="1"/>
      <c r="G90" s="1"/>
    </row>
    <row r="91" spans="1:7">
      <c r="A91" s="66" t="s">
        <v>329</v>
      </c>
      <c r="B91" s="387">
        <v>0.17</v>
      </c>
      <c r="C91" s="69"/>
      <c r="D91" s="69" t="s">
        <v>31</v>
      </c>
      <c r="E91" s="1"/>
      <c r="F91" s="1"/>
      <c r="G91" s="1"/>
    </row>
    <row r="92" spans="1:7">
      <c r="A92" s="66" t="s">
        <v>330</v>
      </c>
      <c r="B92" s="388"/>
      <c r="C92" s="70">
        <v>7.4</v>
      </c>
      <c r="D92" s="69" t="s">
        <v>49</v>
      </c>
      <c r="E92" s="1"/>
      <c r="F92" s="1"/>
      <c r="G92" s="1"/>
    </row>
    <row r="93" spans="1:7">
      <c r="A93" s="66" t="s">
        <v>331</v>
      </c>
      <c r="B93" s="387">
        <v>0.22</v>
      </c>
      <c r="C93" s="70"/>
      <c r="D93" s="69" t="s">
        <v>31</v>
      </c>
      <c r="E93" s="1"/>
      <c r="F93" s="1"/>
      <c r="G93" s="1"/>
    </row>
    <row r="94" spans="1:7">
      <c r="A94" s="66" t="s">
        <v>331</v>
      </c>
      <c r="B94" s="387"/>
      <c r="C94" s="70">
        <f>373/30</f>
        <v>12.433333333333334</v>
      </c>
      <c r="D94" s="69" t="s">
        <v>49</v>
      </c>
      <c r="E94" s="1"/>
      <c r="F94" s="1"/>
      <c r="G94" s="1"/>
    </row>
    <row r="95" spans="1:7">
      <c r="A95" s="66" t="s">
        <v>332</v>
      </c>
      <c r="B95" s="387">
        <v>0.14000000000000001</v>
      </c>
      <c r="C95" s="70"/>
      <c r="D95" s="69" t="s">
        <v>31</v>
      </c>
      <c r="F95" s="1"/>
      <c r="G95" s="1"/>
    </row>
    <row r="96" spans="1:7">
      <c r="A96" s="66" t="s">
        <v>333</v>
      </c>
      <c r="B96" s="387"/>
      <c r="C96" s="70">
        <v>6.03</v>
      </c>
      <c r="D96" s="69" t="s">
        <v>49</v>
      </c>
      <c r="F96" s="1"/>
      <c r="G96" s="1"/>
    </row>
    <row r="97" spans="1:7">
      <c r="A97" s="66" t="s">
        <v>334</v>
      </c>
      <c r="B97" s="387">
        <v>0.13</v>
      </c>
      <c r="C97" s="70"/>
      <c r="D97" s="69" t="s">
        <v>31</v>
      </c>
      <c r="F97" s="1"/>
      <c r="G97" s="1"/>
    </row>
    <row r="98" spans="1:7">
      <c r="A98" s="66" t="s">
        <v>335</v>
      </c>
      <c r="B98" s="387"/>
      <c r="C98" s="70">
        <v>5.43</v>
      </c>
      <c r="D98" s="69" t="s">
        <v>49</v>
      </c>
      <c r="F98" s="1"/>
      <c r="G98" s="1"/>
    </row>
    <row r="99" spans="1:7">
      <c r="A99" s="66" t="s">
        <v>336</v>
      </c>
      <c r="B99" s="387">
        <v>0.25</v>
      </c>
      <c r="C99" s="70"/>
      <c r="D99" s="69" t="s">
        <v>31</v>
      </c>
    </row>
    <row r="100" spans="1:7">
      <c r="A100" s="66" t="s">
        <v>337</v>
      </c>
      <c r="B100" s="387"/>
      <c r="C100" s="70">
        <v>10.7</v>
      </c>
      <c r="D100" s="69" t="s">
        <v>49</v>
      </c>
    </row>
    <row r="101" spans="1:7">
      <c r="A101" s="66" t="s">
        <v>298</v>
      </c>
      <c r="B101" s="387">
        <v>0.14000000000000001</v>
      </c>
      <c r="C101" s="70"/>
      <c r="D101" s="69" t="s">
        <v>31</v>
      </c>
    </row>
    <row r="102" spans="1:7">
      <c r="A102" s="66" t="s">
        <v>299</v>
      </c>
      <c r="B102" s="387"/>
      <c r="C102" s="70">
        <v>5.23</v>
      </c>
      <c r="D102" s="69" t="s">
        <v>49</v>
      </c>
    </row>
    <row r="103" spans="1:7">
      <c r="A103" s="66" t="s">
        <v>300</v>
      </c>
      <c r="B103" s="387">
        <v>0.2</v>
      </c>
      <c r="C103" s="74"/>
      <c r="D103" s="69" t="s">
        <v>31</v>
      </c>
    </row>
    <row r="104" spans="1:7">
      <c r="A104" s="66" t="s">
        <v>301</v>
      </c>
      <c r="B104" s="387"/>
      <c r="C104" s="72">
        <v>8.17</v>
      </c>
      <c r="D104" s="69" t="s">
        <v>49</v>
      </c>
    </row>
    <row r="105" spans="1:7">
      <c r="A105" s="66" t="s">
        <v>302</v>
      </c>
      <c r="B105" s="387">
        <v>0.21</v>
      </c>
      <c r="C105" s="72"/>
      <c r="D105" s="69" t="s">
        <v>31</v>
      </c>
    </row>
    <row r="106" spans="1:7">
      <c r="A106" s="66" t="s">
        <v>303</v>
      </c>
      <c r="B106" s="387"/>
      <c r="C106" s="72">
        <f>253/30</f>
        <v>8.4333333333333336</v>
      </c>
      <c r="D106" s="69" t="s">
        <v>49</v>
      </c>
    </row>
    <row r="107" spans="1:7">
      <c r="A107" s="66" t="s">
        <v>304</v>
      </c>
      <c r="B107" s="389">
        <v>0.28000000000000003</v>
      </c>
      <c r="C107" s="72"/>
      <c r="D107" s="69" t="s">
        <v>31</v>
      </c>
    </row>
    <row r="108" spans="1:7">
      <c r="A108" s="66" t="s">
        <v>305</v>
      </c>
      <c r="B108" s="389"/>
      <c r="C108" s="72">
        <v>10.07</v>
      </c>
      <c r="D108" s="69" t="s">
        <v>49</v>
      </c>
    </row>
    <row r="109" spans="1:7">
      <c r="A109" s="66" t="s">
        <v>306</v>
      </c>
      <c r="B109" s="389">
        <v>0.31</v>
      </c>
      <c r="C109" s="72"/>
      <c r="D109" s="69" t="s">
        <v>31</v>
      </c>
    </row>
    <row r="110" spans="1:7">
      <c r="A110" s="66" t="s">
        <v>307</v>
      </c>
      <c r="B110" s="389"/>
      <c r="C110" s="72">
        <v>9.23</v>
      </c>
      <c r="D110" s="69" t="s">
        <v>49</v>
      </c>
    </row>
    <row r="111" spans="1:7">
      <c r="A111" s="66" t="s">
        <v>308</v>
      </c>
      <c r="B111" s="389">
        <v>0.26</v>
      </c>
      <c r="C111" s="72"/>
      <c r="D111" s="69" t="s">
        <v>31</v>
      </c>
    </row>
    <row r="112" spans="1:7">
      <c r="A112" s="66" t="s">
        <v>309</v>
      </c>
      <c r="B112" s="389"/>
      <c r="C112" s="72">
        <v>6.67</v>
      </c>
      <c r="D112" s="69" t="s">
        <v>49</v>
      </c>
    </row>
    <row r="113" spans="1:4">
      <c r="A113" s="66" t="s">
        <v>310</v>
      </c>
      <c r="B113" s="389">
        <v>0.25</v>
      </c>
      <c r="C113" s="72"/>
      <c r="D113" s="69" t="s">
        <v>31</v>
      </c>
    </row>
    <row r="114" spans="1:4">
      <c r="A114" s="68" t="s">
        <v>311</v>
      </c>
      <c r="B114" s="390"/>
      <c r="C114" s="73">
        <v>7.87</v>
      </c>
      <c r="D114" s="69" t="s">
        <v>49</v>
      </c>
    </row>
    <row r="115" spans="1:4">
      <c r="A115" s="68" t="s">
        <v>312</v>
      </c>
      <c r="B115" s="390">
        <v>0.26</v>
      </c>
      <c r="C115" s="73"/>
      <c r="D115" s="69" t="s">
        <v>31</v>
      </c>
    </row>
    <row r="116" spans="1:4">
      <c r="A116" s="68" t="s">
        <v>313</v>
      </c>
      <c r="B116" s="390"/>
      <c r="C116" s="73">
        <v>6.47</v>
      </c>
      <c r="D116" s="69" t="s">
        <v>49</v>
      </c>
    </row>
    <row r="117" spans="1:4">
      <c r="A117" s="68" t="s">
        <v>314</v>
      </c>
      <c r="B117" s="390">
        <v>0.26</v>
      </c>
      <c r="C117" s="73"/>
      <c r="D117" s="69" t="s">
        <v>31</v>
      </c>
    </row>
    <row r="118" spans="1:4">
      <c r="A118" s="68" t="s">
        <v>315</v>
      </c>
      <c r="B118" s="390"/>
      <c r="C118" s="73">
        <v>6.87</v>
      </c>
      <c r="D118" s="69" t="s">
        <v>49</v>
      </c>
    </row>
    <row r="119" spans="1:4">
      <c r="A119" s="68" t="s">
        <v>316</v>
      </c>
      <c r="B119" s="390">
        <v>0.3</v>
      </c>
      <c r="C119" s="73"/>
      <c r="D119" s="69" t="s">
        <v>31</v>
      </c>
    </row>
    <row r="120" spans="1:4">
      <c r="A120" s="68" t="s">
        <v>317</v>
      </c>
      <c r="B120" s="390"/>
      <c r="C120" s="73">
        <v>7.17</v>
      </c>
      <c r="D120" s="69" t="s">
        <v>49</v>
      </c>
    </row>
    <row r="121" spans="1:4">
      <c r="A121" s="68" t="s">
        <v>318</v>
      </c>
      <c r="B121" s="390">
        <v>0.34</v>
      </c>
      <c r="C121" s="73"/>
      <c r="D121" s="69" t="s">
        <v>31</v>
      </c>
    </row>
    <row r="122" spans="1:4">
      <c r="A122" s="68" t="s">
        <v>319</v>
      </c>
      <c r="B122" s="390"/>
      <c r="C122" s="73">
        <v>7.5</v>
      </c>
      <c r="D122" s="69" t="s">
        <v>49</v>
      </c>
    </row>
    <row r="123" spans="1:4">
      <c r="A123" s="68" t="s">
        <v>320</v>
      </c>
      <c r="B123" s="390">
        <v>0.32</v>
      </c>
      <c r="C123" s="73"/>
      <c r="D123" s="69" t="s">
        <v>31</v>
      </c>
    </row>
    <row r="124" spans="1:4">
      <c r="A124" s="68" t="s">
        <v>321</v>
      </c>
      <c r="B124" s="390"/>
      <c r="C124" s="73">
        <v>7.77</v>
      </c>
      <c r="D124" s="76" t="s">
        <v>49</v>
      </c>
    </row>
    <row r="125" spans="1:4">
      <c r="D125" s="76"/>
    </row>
    <row r="126" spans="1:4">
      <c r="D126" s="76"/>
    </row>
    <row r="127" spans="1:4">
      <c r="D127" s="76"/>
    </row>
    <row r="128" spans="1:4">
      <c r="D128" s="76"/>
    </row>
    <row r="129" spans="4:4">
      <c r="D129" s="76"/>
    </row>
    <row r="130" spans="4:4">
      <c r="D130" s="76"/>
    </row>
    <row r="131" spans="4:4">
      <c r="D131" s="76"/>
    </row>
    <row r="132" spans="4:4">
      <c r="D132" s="76"/>
    </row>
    <row r="133" spans="4:4">
      <c r="D133" s="76"/>
    </row>
    <row r="134" spans="4:4">
      <c r="D134" s="76"/>
    </row>
  </sheetData>
  <sheetProtection password="E91F" sheet="1"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E15" sqref="E15"/>
    </sheetView>
  </sheetViews>
  <sheetFormatPr defaultRowHeight="12.75"/>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c r="A1"/>
      <c r="B1"/>
      <c r="C1"/>
      <c r="D1"/>
      <c r="E1"/>
      <c r="F1"/>
      <c r="G1"/>
      <c r="H1"/>
      <c r="I1" s="15"/>
      <c r="J1" s="15"/>
      <c r="K1" s="5"/>
      <c r="L1" s="5"/>
      <c r="M1" s="5"/>
      <c r="N1" s="5"/>
      <c r="O1" s="5"/>
      <c r="P1" s="5"/>
    </row>
    <row r="2" spans="1:16" s="1" customFormat="1" ht="6.75" customHeight="1">
      <c r="A2"/>
      <c r="B2"/>
      <c r="C2"/>
      <c r="D2"/>
      <c r="E2"/>
      <c r="F2"/>
      <c r="G2"/>
      <c r="H2"/>
      <c r="I2" s="5"/>
      <c r="J2" s="5"/>
      <c r="K2" s="5"/>
      <c r="L2" s="5"/>
      <c r="M2" s="5"/>
      <c r="N2" s="5"/>
      <c r="O2" s="5"/>
      <c r="P2" s="5"/>
    </row>
    <row r="3" spans="1:16" s="1" customFormat="1" ht="6.75" customHeight="1">
      <c r="A3"/>
      <c r="B3"/>
      <c r="C3"/>
      <c r="D3"/>
      <c r="E3"/>
      <c r="F3"/>
      <c r="G3"/>
      <c r="H3"/>
      <c r="I3" s="5"/>
      <c r="J3" s="5"/>
      <c r="K3" s="5"/>
      <c r="L3" s="5"/>
      <c r="M3" s="5"/>
      <c r="N3" s="5"/>
      <c r="O3" s="5"/>
      <c r="P3" s="5"/>
    </row>
    <row r="4" spans="1:16" s="1" customFormat="1">
      <c r="A4"/>
      <c r="B4"/>
      <c r="C4"/>
      <c r="D4"/>
      <c r="E4"/>
      <c r="F4"/>
      <c r="G4"/>
      <c r="H4"/>
      <c r="I4" s="5"/>
      <c r="J4" s="5"/>
      <c r="K4" s="5"/>
      <c r="L4" s="5"/>
      <c r="M4" s="5"/>
      <c r="N4" s="5"/>
      <c r="O4" s="5"/>
      <c r="P4" s="5"/>
    </row>
    <row r="5" spans="1:16" s="1" customFormat="1">
      <c r="A5"/>
      <c r="B5"/>
      <c r="C5"/>
      <c r="D5"/>
      <c r="E5"/>
      <c r="F5"/>
      <c r="G5"/>
      <c r="H5"/>
      <c r="I5" s="5"/>
      <c r="J5" s="5"/>
      <c r="K5" s="5"/>
      <c r="L5" s="5"/>
      <c r="M5" s="5"/>
      <c r="N5" s="5"/>
      <c r="O5" s="5"/>
      <c r="P5" s="5"/>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6"/>
  <sheetViews>
    <sheetView showGridLines="0" workbookViewId="0">
      <selection activeCell="F41" sqref="F41"/>
    </sheetView>
  </sheetViews>
  <sheetFormatPr defaultRowHeight="12.75"/>
  <cols>
    <col min="3" max="4" width="10" customWidth="1"/>
    <col min="5" max="5" width="18.42578125" customWidth="1"/>
    <col min="6" max="6" width="16.42578125" style="26" customWidth="1"/>
    <col min="7" max="7" width="16.28515625" style="26" customWidth="1"/>
  </cols>
  <sheetData>
    <row r="2" spans="1:7" ht="23.25">
      <c r="B2" s="43" t="s">
        <v>121</v>
      </c>
      <c r="D2" s="44"/>
      <c r="E2" s="44"/>
      <c r="F2" s="45"/>
    </row>
    <row r="6" spans="1:7" ht="13.5" thickBot="1">
      <c r="A6" s="54" t="s">
        <v>3</v>
      </c>
      <c r="B6" s="351" t="s">
        <v>326</v>
      </c>
      <c r="C6" s="27"/>
      <c r="D6" s="27"/>
      <c r="E6" s="52" t="s">
        <v>51</v>
      </c>
      <c r="F6" s="352" t="s">
        <v>325</v>
      </c>
      <c r="G6" s="353"/>
    </row>
    <row r="9" spans="1:7" ht="13.5" thickBot="1">
      <c r="A9" s="52" t="s">
        <v>120</v>
      </c>
      <c r="B9" s="27"/>
      <c r="C9" s="349">
        <v>42278</v>
      </c>
      <c r="D9" s="53" t="s">
        <v>107</v>
      </c>
      <c r="E9" s="349">
        <v>42284</v>
      </c>
      <c r="F9" s="36"/>
    </row>
    <row r="10" spans="1:7">
      <c r="A10" s="38"/>
      <c r="B10" s="39"/>
      <c r="C10" s="40"/>
      <c r="D10" s="41"/>
      <c r="E10" s="40"/>
      <c r="F10" s="42"/>
      <c r="G10" s="56"/>
    </row>
    <row r="11" spans="1:7">
      <c r="A11" s="49" t="s">
        <v>104</v>
      </c>
      <c r="B11" s="28"/>
      <c r="C11" s="28"/>
      <c r="D11" s="28"/>
      <c r="E11" s="28"/>
      <c r="F11" s="36"/>
      <c r="G11" s="350">
        <v>525000</v>
      </c>
    </row>
    <row r="12" spans="1:7">
      <c r="A12" s="34"/>
      <c r="B12" s="29"/>
      <c r="C12" s="29"/>
      <c r="D12" s="29"/>
      <c r="E12" s="29"/>
      <c r="F12" s="37"/>
      <c r="G12" s="48"/>
    </row>
    <row r="13" spans="1:7">
      <c r="A13" s="34" t="s">
        <v>102</v>
      </c>
      <c r="B13" s="29"/>
      <c r="C13" s="29"/>
      <c r="D13" s="29"/>
      <c r="E13" s="29"/>
      <c r="F13" s="30">
        <f>'Daily Summary'!C18</f>
        <v>0</v>
      </c>
      <c r="G13" s="35"/>
    </row>
    <row r="14" spans="1:7">
      <c r="A14" s="34" t="s">
        <v>201</v>
      </c>
      <c r="B14" s="29"/>
      <c r="C14" s="29"/>
      <c r="D14" s="29"/>
      <c r="E14" s="29"/>
      <c r="F14" s="30">
        <f>'Daily Summary'!D18</f>
        <v>0</v>
      </c>
      <c r="G14" s="35"/>
    </row>
    <row r="15" spans="1:7">
      <c r="A15" s="34" t="s">
        <v>202</v>
      </c>
      <c r="B15" s="29"/>
      <c r="C15" s="29"/>
      <c r="D15" s="29"/>
      <c r="E15" s="29"/>
      <c r="F15" s="30">
        <f>'Daily Summary'!E18</f>
        <v>0</v>
      </c>
      <c r="G15" s="48"/>
    </row>
    <row r="16" spans="1:7">
      <c r="A16" s="34" t="s">
        <v>106</v>
      </c>
      <c r="B16" s="29"/>
      <c r="C16" s="29"/>
      <c r="D16" s="29"/>
      <c r="E16" s="29"/>
      <c r="F16" s="30">
        <f>'Daily Summary'!F18</f>
        <v>0</v>
      </c>
      <c r="G16" s="35"/>
    </row>
    <row r="17" spans="1:7">
      <c r="A17" s="34" t="s">
        <v>103</v>
      </c>
      <c r="B17" s="29"/>
      <c r="C17" s="29"/>
      <c r="D17" s="29"/>
      <c r="E17" s="29"/>
      <c r="F17" s="30">
        <f>'Daily Summary'!G18</f>
        <v>0</v>
      </c>
      <c r="G17" s="35"/>
    </row>
    <row r="18" spans="1:7">
      <c r="A18" s="34" t="s">
        <v>252</v>
      </c>
      <c r="B18" s="29"/>
      <c r="C18" s="29"/>
      <c r="D18" s="29"/>
      <c r="E18" s="29"/>
      <c r="F18" s="30">
        <f>'Daily Summary'!H18</f>
        <v>0</v>
      </c>
      <c r="G18" s="48"/>
    </row>
    <row r="19" spans="1:7">
      <c r="A19" s="34" t="s">
        <v>105</v>
      </c>
      <c r="B19" s="29"/>
      <c r="C19" s="29"/>
      <c r="D19" s="29"/>
      <c r="E19" s="29"/>
      <c r="F19" s="30">
        <f>'Daily Summary'!I18</f>
        <v>0</v>
      </c>
      <c r="G19" s="35"/>
    </row>
    <row r="20" spans="1:7">
      <c r="A20" s="346" t="s">
        <v>137</v>
      </c>
      <c r="B20" s="347"/>
      <c r="C20" s="347"/>
      <c r="D20" s="347"/>
      <c r="E20" s="347"/>
      <c r="F20" s="348">
        <f>SUM(F13:F19)</f>
        <v>0</v>
      </c>
      <c r="G20" s="35"/>
    </row>
    <row r="21" spans="1:7">
      <c r="A21" s="34"/>
      <c r="B21" s="29"/>
      <c r="C21" s="29"/>
      <c r="D21" s="29"/>
      <c r="E21" s="29"/>
      <c r="F21" s="30"/>
      <c r="G21" s="35"/>
    </row>
    <row r="22" spans="1:7">
      <c r="A22" s="34" t="s">
        <v>235</v>
      </c>
      <c r="B22" s="29"/>
      <c r="C22" s="29"/>
      <c r="D22" s="29"/>
      <c r="E22" s="29"/>
      <c r="F22" s="30">
        <f>'Daily Summary'!K18</f>
        <v>0</v>
      </c>
      <c r="G22" s="48"/>
    </row>
    <row r="23" spans="1:7">
      <c r="A23" s="34" t="s">
        <v>236</v>
      </c>
      <c r="B23" s="29"/>
      <c r="C23" s="29"/>
      <c r="D23" s="29"/>
      <c r="E23" s="29"/>
      <c r="F23" s="30">
        <f>'Daily Summary'!L18</f>
        <v>0</v>
      </c>
      <c r="G23" s="35"/>
    </row>
    <row r="24" spans="1:7">
      <c r="A24" s="169" t="s">
        <v>237</v>
      </c>
      <c r="B24" s="28"/>
      <c r="C24" s="28"/>
      <c r="D24" s="28"/>
      <c r="E24" s="28"/>
      <c r="F24" s="30">
        <f>'Daily Summary'!M18</f>
        <v>0</v>
      </c>
      <c r="G24" s="170"/>
    </row>
    <row r="25" spans="1:7">
      <c r="A25" s="169" t="s">
        <v>238</v>
      </c>
      <c r="B25" s="28"/>
      <c r="C25" s="28"/>
      <c r="D25" s="28"/>
      <c r="E25" s="28"/>
      <c r="F25" s="179">
        <f>'Daily Summary'!N18</f>
        <v>0</v>
      </c>
      <c r="G25" s="170"/>
    </row>
    <row r="26" spans="1:7">
      <c r="A26" s="169" t="s">
        <v>239</v>
      </c>
      <c r="B26" s="28"/>
      <c r="C26" s="28"/>
      <c r="D26" s="28"/>
      <c r="E26" s="28"/>
      <c r="F26" s="179">
        <f>'Daily Summary'!O18</f>
        <v>0</v>
      </c>
      <c r="G26" s="170"/>
    </row>
    <row r="27" spans="1:7" s="173" customFormat="1">
      <c r="A27" s="174" t="s">
        <v>240</v>
      </c>
      <c r="B27" s="171"/>
      <c r="C27" s="171"/>
      <c r="D27" s="171"/>
      <c r="E27" s="171"/>
      <c r="F27" s="30">
        <f>'Daily Summary'!P18</f>
        <v>0</v>
      </c>
      <c r="G27" s="172"/>
    </row>
    <row r="28" spans="1:7" s="173" customFormat="1">
      <c r="A28" s="174" t="s">
        <v>241</v>
      </c>
      <c r="B28" s="171"/>
      <c r="C28" s="171"/>
      <c r="D28" s="171"/>
      <c r="E28" s="171"/>
      <c r="F28" s="30">
        <f>'Daily Summary'!Q18</f>
        <v>0</v>
      </c>
      <c r="G28" s="172"/>
    </row>
    <row r="29" spans="1:7" s="65" customFormat="1">
      <c r="A29" s="345" t="s">
        <v>242</v>
      </c>
      <c r="B29" s="63"/>
      <c r="C29" s="63"/>
      <c r="D29" s="63"/>
      <c r="E29" s="63"/>
      <c r="F29" s="64">
        <f>'Daily Summary'!R18</f>
        <v>0</v>
      </c>
      <c r="G29" s="77"/>
    </row>
    <row r="30" spans="1:7">
      <c r="A30" s="346" t="s">
        <v>136</v>
      </c>
      <c r="B30" s="347"/>
      <c r="C30" s="347"/>
      <c r="D30" s="347"/>
      <c r="E30" s="347"/>
      <c r="F30" s="348">
        <f>SUM(F22:F29)</f>
        <v>0</v>
      </c>
      <c r="G30" s="35"/>
    </row>
    <row r="31" spans="1:7">
      <c r="A31" s="34"/>
      <c r="B31" s="29"/>
      <c r="C31" s="29"/>
      <c r="D31" s="29"/>
      <c r="E31" s="29"/>
      <c r="F31" s="30"/>
      <c r="G31" s="35"/>
    </row>
    <row r="32" spans="1:7">
      <c r="A32" s="51" t="s">
        <v>149</v>
      </c>
      <c r="B32" s="46"/>
      <c r="C32" s="46"/>
      <c r="D32" s="46"/>
      <c r="E32" s="46"/>
      <c r="F32" s="47"/>
      <c r="G32" s="50">
        <f>F20+F30</f>
        <v>0</v>
      </c>
    </row>
    <row r="33" spans="1:7" ht="13.5" thickBot="1">
      <c r="A33" s="82" t="s">
        <v>148</v>
      </c>
      <c r="B33" s="83"/>
      <c r="C33" s="83"/>
      <c r="D33" s="83"/>
      <c r="E33" s="83"/>
      <c r="F33" s="84"/>
      <c r="G33" s="85">
        <f>G11-F30</f>
        <v>525000</v>
      </c>
    </row>
    <row r="35" spans="1:7" ht="13.5" thickBot="1">
      <c r="A35" s="31" t="s">
        <v>119</v>
      </c>
    </row>
    <row r="36" spans="1:7">
      <c r="A36" s="32" t="s">
        <v>147</v>
      </c>
      <c r="B36" s="33"/>
      <c r="C36" s="33"/>
      <c r="D36" s="33"/>
      <c r="E36" s="33"/>
      <c r="F36" s="86">
        <f>SUM(F30)</f>
        <v>0</v>
      </c>
      <c r="G36" s="56"/>
    </row>
    <row r="37" spans="1:7">
      <c r="A37" s="34" t="s">
        <v>123</v>
      </c>
      <c r="B37" s="29"/>
      <c r="C37" s="29"/>
      <c r="D37" s="29"/>
      <c r="E37" s="29"/>
      <c r="F37" s="55">
        <v>7</v>
      </c>
      <c r="G37" s="48"/>
    </row>
    <row r="38" spans="1:7">
      <c r="A38" s="34" t="s">
        <v>137</v>
      </c>
      <c r="B38" s="29"/>
      <c r="C38" s="29"/>
      <c r="D38" s="29"/>
      <c r="E38" s="29"/>
      <c r="F38" s="81">
        <f>F20</f>
        <v>0</v>
      </c>
      <c r="G38" s="35"/>
    </row>
    <row r="39" spans="1:7">
      <c r="A39" s="78" t="s">
        <v>151</v>
      </c>
      <c r="B39" s="46"/>
      <c r="C39" s="46"/>
      <c r="D39" s="46"/>
      <c r="E39" s="46"/>
      <c r="F39" s="79">
        <v>7</v>
      </c>
      <c r="G39" s="80"/>
    </row>
    <row r="40" spans="1:7">
      <c r="A40" s="78" t="s">
        <v>152</v>
      </c>
      <c r="B40" s="46"/>
      <c r="C40" s="46"/>
      <c r="D40" s="46"/>
      <c r="E40" s="46"/>
      <c r="F40" s="79">
        <v>7</v>
      </c>
      <c r="G40" s="80"/>
    </row>
    <row r="41" spans="1:7" ht="13.5" thickBot="1">
      <c r="A41" s="82" t="s">
        <v>150</v>
      </c>
      <c r="B41" s="83"/>
      <c r="C41" s="83"/>
      <c r="D41" s="83"/>
      <c r="E41" s="83"/>
      <c r="F41" s="84"/>
      <c r="G41" s="85">
        <f>F36/F37</f>
        <v>0</v>
      </c>
    </row>
    <row r="42" spans="1:7" ht="13.5" thickBot="1">
      <c r="A42" s="359" t="s">
        <v>253</v>
      </c>
      <c r="B42" s="360"/>
      <c r="C42" s="360"/>
      <c r="D42" s="360"/>
      <c r="E42" s="360"/>
      <c r="F42" s="361"/>
      <c r="G42" s="85">
        <f>F38/F39</f>
        <v>0</v>
      </c>
    </row>
    <row r="43" spans="1:7" ht="13.5" thickBot="1">
      <c r="A43" s="87" t="s">
        <v>254</v>
      </c>
      <c r="B43" s="88"/>
      <c r="C43" s="88"/>
      <c r="D43" s="88"/>
      <c r="E43" s="88"/>
      <c r="F43" s="89"/>
      <c r="G43" s="85">
        <f>(G41+G42)</f>
        <v>0</v>
      </c>
    </row>
    <row r="44" spans="1:7" ht="13.5" thickBot="1"/>
    <row r="45" spans="1:7">
      <c r="A45" s="90" t="s">
        <v>124</v>
      </c>
      <c r="B45" s="91"/>
      <c r="C45" s="91"/>
      <c r="D45" s="91"/>
      <c r="E45" s="91"/>
      <c r="F45" s="92"/>
      <c r="G45" s="93">
        <f>G43*F40</f>
        <v>0</v>
      </c>
    </row>
    <row r="46" spans="1:7" ht="13.5" thickBot="1">
      <c r="A46" s="94" t="s">
        <v>255</v>
      </c>
      <c r="B46" s="95"/>
      <c r="C46" s="95"/>
      <c r="D46" s="95"/>
      <c r="E46" s="95"/>
      <c r="F46" s="96"/>
      <c r="G46" s="97"/>
    </row>
  </sheetData>
  <phoneticPr fontId="0" type="noConversion"/>
  <pageMargins left="0.7" right="0.7" top="0.75" bottom="0.75" header="0.3" footer="0.3"/>
  <pageSetup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election activeCell="I11" sqref="I11"/>
    </sheetView>
  </sheetViews>
  <sheetFormatPr defaultRowHeight="12.75"/>
  <cols>
    <col min="1" max="1" width="6.140625" customWidth="1"/>
    <col min="2" max="2" width="9.5703125" customWidth="1"/>
    <col min="3" max="3" width="12.28515625" customWidth="1"/>
    <col min="4" max="5" width="12.85546875" customWidth="1"/>
    <col min="6" max="6" width="11.85546875" customWidth="1"/>
    <col min="7" max="8" width="11.5703125" customWidth="1"/>
    <col min="9" max="9" width="11" customWidth="1"/>
    <col min="10" max="10" width="10.42578125" customWidth="1"/>
    <col min="11" max="11" width="11" customWidth="1"/>
    <col min="12" max="13" width="12.140625" customWidth="1"/>
    <col min="14" max="15" width="13.5703125" customWidth="1"/>
    <col min="16" max="16" width="12.28515625" customWidth="1"/>
    <col min="17" max="18" width="13.28515625" customWidth="1"/>
    <col min="19" max="19" width="10.7109375" customWidth="1"/>
    <col min="20" max="20" width="10.42578125" customWidth="1"/>
  </cols>
  <sheetData>
    <row r="1" spans="1:20" ht="13.5" thickBot="1">
      <c r="A1" s="98" t="str">
        <f>Project_Summary!F6</f>
        <v>T/S Kevin McCormack</v>
      </c>
      <c r="B1" s="100"/>
      <c r="C1" s="99"/>
      <c r="D1" s="99"/>
      <c r="E1" s="99"/>
      <c r="F1" s="99"/>
      <c r="G1" s="99"/>
      <c r="H1" s="99"/>
      <c r="I1" s="99"/>
      <c r="J1" s="99"/>
      <c r="K1" s="100"/>
      <c r="L1" s="100"/>
      <c r="M1" s="100"/>
      <c r="N1" s="100"/>
      <c r="O1" s="100"/>
      <c r="P1" s="101" t="s">
        <v>122</v>
      </c>
      <c r="Q1" s="102"/>
      <c r="R1" s="102"/>
      <c r="S1" s="102"/>
      <c r="T1" s="103"/>
    </row>
    <row r="2" spans="1:20" ht="13.5" thickBot="1">
      <c r="A2" s="104"/>
      <c r="B2" s="105" t="s">
        <v>97</v>
      </c>
      <c r="C2" s="106">
        <f>Project_Summary!C9</f>
        <v>42278</v>
      </c>
      <c r="D2" s="107" t="s">
        <v>98</v>
      </c>
      <c r="E2" s="107"/>
      <c r="F2" s="108">
        <f>Project_Summary!E9</f>
        <v>42284</v>
      </c>
      <c r="G2" s="109"/>
      <c r="H2" s="109"/>
      <c r="I2" s="110"/>
      <c r="J2" s="111" t="s">
        <v>3</v>
      </c>
      <c r="K2" s="112" t="str">
        <f>Project_Summary!B6</f>
        <v>S15025</v>
      </c>
      <c r="L2" s="113"/>
      <c r="M2" s="113"/>
      <c r="N2" s="113"/>
      <c r="O2" s="113"/>
      <c r="P2" s="114" t="s">
        <v>67</v>
      </c>
      <c r="Q2" s="115">
        <f ca="1">NOW()</f>
        <v>43171.639359143519</v>
      </c>
      <c r="R2" s="115"/>
      <c r="S2" s="115"/>
      <c r="T2" s="116">
        <f ca="1">NOW()</f>
        <v>43171.639359143519</v>
      </c>
    </row>
    <row r="3" spans="1:20">
      <c r="A3" s="117"/>
      <c r="B3" s="118"/>
      <c r="C3" s="119"/>
      <c r="D3" s="119"/>
      <c r="E3" s="119"/>
      <c r="F3" s="119"/>
      <c r="G3" s="120"/>
      <c r="H3" s="120"/>
      <c r="I3" s="120"/>
      <c r="J3" s="121" t="s">
        <v>60</v>
      </c>
      <c r="K3" s="122">
        <f>Project_Summary!G11</f>
        <v>525000</v>
      </c>
      <c r="L3" s="123"/>
      <c r="M3" s="123"/>
      <c r="N3" s="123"/>
      <c r="O3" s="123"/>
      <c r="P3" s="124"/>
      <c r="Q3" s="124"/>
      <c r="R3" s="124"/>
      <c r="S3" s="124"/>
      <c r="T3" s="125"/>
    </row>
    <row r="4" spans="1:20">
      <c r="A4" s="117"/>
      <c r="B4" s="118"/>
      <c r="C4" s="119"/>
      <c r="D4" s="119"/>
      <c r="E4" s="119"/>
      <c r="F4" s="119"/>
      <c r="G4" s="120"/>
      <c r="H4" s="120"/>
      <c r="I4" s="120"/>
      <c r="J4" s="121" t="s">
        <v>96</v>
      </c>
      <c r="K4" s="122">
        <v>0</v>
      </c>
      <c r="L4" s="123"/>
      <c r="M4" s="123"/>
      <c r="N4" s="123"/>
      <c r="O4" s="123"/>
      <c r="P4" s="126"/>
      <c r="Q4" s="127"/>
      <c r="R4" s="127"/>
      <c r="S4" s="127"/>
      <c r="T4" s="128"/>
    </row>
    <row r="5" spans="1:20">
      <c r="A5" s="117"/>
      <c r="B5" s="118"/>
      <c r="C5" s="119"/>
      <c r="D5" s="119"/>
      <c r="E5" s="119"/>
      <c r="F5" s="119"/>
      <c r="G5" s="120"/>
      <c r="H5" s="120"/>
      <c r="I5" s="120"/>
      <c r="J5" s="121" t="s">
        <v>95</v>
      </c>
      <c r="K5" s="122">
        <f>SUM(S18)</f>
        <v>0</v>
      </c>
      <c r="L5" s="123"/>
      <c r="M5" s="123"/>
      <c r="N5" s="123"/>
      <c r="O5" s="123"/>
      <c r="P5" s="127"/>
      <c r="Q5" s="127"/>
      <c r="R5" s="127"/>
      <c r="S5" s="127"/>
      <c r="T5" s="128"/>
    </row>
    <row r="6" spans="1:20">
      <c r="A6" s="117"/>
      <c r="B6" s="118"/>
      <c r="C6" s="119"/>
      <c r="D6" s="119"/>
      <c r="E6" s="119"/>
      <c r="F6" s="119"/>
      <c r="G6" s="120"/>
      <c r="H6" s="120"/>
      <c r="I6" s="120"/>
      <c r="J6" s="121" t="s">
        <v>61</v>
      </c>
      <c r="K6" s="122">
        <f>K3-K4-K5</f>
        <v>525000</v>
      </c>
      <c r="L6" s="123"/>
      <c r="M6" s="123"/>
      <c r="N6" s="123"/>
      <c r="O6" s="123"/>
      <c r="P6" s="127"/>
      <c r="Q6" s="127"/>
      <c r="R6" s="127"/>
      <c r="S6" s="127"/>
      <c r="T6" s="128"/>
    </row>
    <row r="7" spans="1:20">
      <c r="A7" s="117"/>
      <c r="B7" s="129"/>
      <c r="C7" s="130"/>
      <c r="D7" s="130"/>
      <c r="E7" s="130"/>
      <c r="F7" s="130"/>
      <c r="G7" s="130"/>
      <c r="H7" s="130"/>
      <c r="I7" s="130"/>
      <c r="J7" s="130"/>
      <c r="K7" s="130"/>
      <c r="L7" s="130"/>
      <c r="M7" s="130"/>
      <c r="N7" s="130"/>
      <c r="O7" s="130"/>
      <c r="P7" s="130"/>
      <c r="Q7" s="130"/>
      <c r="R7" s="130"/>
      <c r="S7" s="130"/>
      <c r="T7" s="131"/>
    </row>
    <row r="8" spans="1:20">
      <c r="A8" s="132" t="s">
        <v>112</v>
      </c>
      <c r="B8" s="133" t="s">
        <v>62</v>
      </c>
      <c r="C8" s="134" t="s">
        <v>99</v>
      </c>
      <c r="D8" s="134" t="s">
        <v>99</v>
      </c>
      <c r="E8" s="134" t="s">
        <v>99</v>
      </c>
      <c r="F8" s="134" t="s">
        <v>99</v>
      </c>
      <c r="G8" s="134" t="s">
        <v>99</v>
      </c>
      <c r="H8" s="134" t="s">
        <v>99</v>
      </c>
      <c r="I8" s="134" t="s">
        <v>99</v>
      </c>
      <c r="J8" s="146" t="s">
        <v>2</v>
      </c>
      <c r="K8" s="134" t="s">
        <v>99</v>
      </c>
      <c r="L8" s="134" t="s">
        <v>99</v>
      </c>
      <c r="M8" s="134" t="s">
        <v>99</v>
      </c>
      <c r="N8" s="134" t="s">
        <v>232</v>
      </c>
      <c r="O8" s="134" t="s">
        <v>99</v>
      </c>
      <c r="P8" s="134" t="s">
        <v>197</v>
      </c>
      <c r="Q8" s="134" t="s">
        <v>196</v>
      </c>
      <c r="R8" s="134" t="s">
        <v>94</v>
      </c>
      <c r="S8" s="146" t="s">
        <v>2</v>
      </c>
      <c r="T8" s="150" t="s">
        <v>63</v>
      </c>
    </row>
    <row r="9" spans="1:20">
      <c r="A9" s="117"/>
      <c r="B9" s="135"/>
      <c r="C9" s="134" t="s">
        <v>64</v>
      </c>
      <c r="D9" s="134" t="s">
        <v>200</v>
      </c>
      <c r="E9" s="134" t="s">
        <v>199</v>
      </c>
      <c r="F9" s="134" t="s">
        <v>68</v>
      </c>
      <c r="G9" s="134" t="s">
        <v>0</v>
      </c>
      <c r="H9" s="134" t="s">
        <v>245</v>
      </c>
      <c r="I9" s="136" t="s">
        <v>92</v>
      </c>
      <c r="J9" s="147" t="s">
        <v>145</v>
      </c>
      <c r="K9" s="134" t="s">
        <v>100</v>
      </c>
      <c r="L9" s="134" t="s">
        <v>65</v>
      </c>
      <c r="M9" s="134" t="s">
        <v>198</v>
      </c>
      <c r="N9" s="134" t="s">
        <v>233</v>
      </c>
      <c r="O9" s="134" t="s">
        <v>231</v>
      </c>
      <c r="P9" s="134" t="s">
        <v>66</v>
      </c>
      <c r="Q9" s="134" t="s">
        <v>66</v>
      </c>
      <c r="R9" s="134" t="s">
        <v>66</v>
      </c>
      <c r="S9" s="146" t="s">
        <v>146</v>
      </c>
      <c r="T9" s="150" t="s">
        <v>66</v>
      </c>
    </row>
    <row r="10" spans="1:20">
      <c r="A10" s="117"/>
      <c r="B10" s="135"/>
      <c r="C10" s="137"/>
      <c r="D10" s="137"/>
      <c r="E10" s="137"/>
      <c r="F10" s="137"/>
      <c r="G10" s="137"/>
      <c r="H10" s="137"/>
      <c r="I10" s="137"/>
      <c r="J10" s="137"/>
      <c r="K10" s="137"/>
      <c r="L10" s="137"/>
      <c r="M10" s="137"/>
      <c r="N10" s="137"/>
      <c r="O10" s="137"/>
      <c r="P10" s="137"/>
      <c r="Q10" s="137"/>
      <c r="R10" s="137"/>
      <c r="S10" s="137"/>
      <c r="T10" s="168"/>
    </row>
    <row r="11" spans="1:20">
      <c r="A11" s="138" t="s">
        <v>108</v>
      </c>
      <c r="B11" s="139">
        <f>'day1'!B4</f>
        <v>42278</v>
      </c>
      <c r="C11" s="140">
        <f>'day1'!I27</f>
        <v>0</v>
      </c>
      <c r="D11" s="140">
        <f>'day1'!G37</f>
        <v>0</v>
      </c>
      <c r="E11" s="140">
        <f>'day1'!G47</f>
        <v>0</v>
      </c>
      <c r="F11" s="140">
        <f>'day1'!F57</f>
        <v>0</v>
      </c>
      <c r="G11" s="140">
        <f>'day1'!F67</f>
        <v>0</v>
      </c>
      <c r="H11" s="140">
        <f>'day1'!G74</f>
        <v>0</v>
      </c>
      <c r="I11" s="140">
        <f>'day1'!H85</f>
        <v>0</v>
      </c>
      <c r="J11" s="148">
        <f>SUM(C11:I11)</f>
        <v>0</v>
      </c>
      <c r="K11" s="140">
        <f>'day1'!G95</f>
        <v>0</v>
      </c>
      <c r="L11" s="140">
        <f>'day1'!G112</f>
        <v>0</v>
      </c>
      <c r="M11" s="140">
        <f>'day1'!G121</f>
        <v>0</v>
      </c>
      <c r="N11" s="140">
        <f>'day1'!G130</f>
        <v>0</v>
      </c>
      <c r="O11" s="140">
        <f>'day1'!G139</f>
        <v>0</v>
      </c>
      <c r="P11" s="140">
        <f>'day1'!G146</f>
        <v>0</v>
      </c>
      <c r="Q11" s="140">
        <f>'day1'!G153</f>
        <v>0</v>
      </c>
      <c r="R11" s="140">
        <f>'day1'!G160</f>
        <v>0</v>
      </c>
      <c r="S11" s="148">
        <f>SUM(K11:R11)</f>
        <v>0</v>
      </c>
      <c r="T11" s="151">
        <f>SUM(J11+S11)</f>
        <v>0</v>
      </c>
    </row>
    <row r="12" spans="1:20">
      <c r="A12" s="138" t="s">
        <v>109</v>
      </c>
      <c r="B12" s="139">
        <f>'day2'!B4</f>
        <v>42279</v>
      </c>
      <c r="C12" s="140">
        <f>'day2'!I27</f>
        <v>0</v>
      </c>
      <c r="D12" s="140">
        <f>'day2'!G37</f>
        <v>0</v>
      </c>
      <c r="E12" s="140">
        <f>'day2'!G47</f>
        <v>0</v>
      </c>
      <c r="F12" s="140">
        <f>'day2'!F57</f>
        <v>0</v>
      </c>
      <c r="G12" s="140">
        <f>'day2'!F67</f>
        <v>0</v>
      </c>
      <c r="H12" s="140">
        <f>'day2'!G74</f>
        <v>0</v>
      </c>
      <c r="I12" s="140">
        <f>'day2'!H85</f>
        <v>0</v>
      </c>
      <c r="J12" s="148">
        <f t="shared" ref="J12:J17" si="0">SUM(C12:I12)</f>
        <v>0</v>
      </c>
      <c r="K12" s="140">
        <f>'day2'!G95</f>
        <v>0</v>
      </c>
      <c r="L12" s="140">
        <f>'day2'!G112</f>
        <v>0</v>
      </c>
      <c r="M12" s="140">
        <f>'day2'!G121</f>
        <v>0</v>
      </c>
      <c r="N12" s="140">
        <f>'day2'!G130</f>
        <v>0</v>
      </c>
      <c r="O12" s="140">
        <f>'day2'!G139</f>
        <v>0</v>
      </c>
      <c r="P12" s="140">
        <f>'day2'!G146</f>
        <v>0</v>
      </c>
      <c r="Q12" s="140">
        <f>'day2'!G153</f>
        <v>0</v>
      </c>
      <c r="R12" s="140">
        <f>'day2'!G160</f>
        <v>0</v>
      </c>
      <c r="S12" s="148">
        <f t="shared" ref="S12:S18" si="1">SUM(K12:R12)</f>
        <v>0</v>
      </c>
      <c r="T12" s="151">
        <f t="shared" ref="T12:T18" si="2">SUM(J12+S12)</f>
        <v>0</v>
      </c>
    </row>
    <row r="13" spans="1:20">
      <c r="A13" s="138" t="s">
        <v>110</v>
      </c>
      <c r="B13" s="139">
        <f>'day3'!B4</f>
        <v>42280</v>
      </c>
      <c r="C13" s="140">
        <f>'day3'!I27</f>
        <v>0</v>
      </c>
      <c r="D13" s="140">
        <f>'day3'!G37</f>
        <v>0</v>
      </c>
      <c r="E13" s="140">
        <f>'day3'!G47</f>
        <v>0</v>
      </c>
      <c r="F13" s="140">
        <f>'day3'!F57</f>
        <v>0</v>
      </c>
      <c r="G13" s="140">
        <f>'day3'!F67</f>
        <v>0</v>
      </c>
      <c r="H13" s="140">
        <f>'day3'!G74</f>
        <v>0</v>
      </c>
      <c r="I13" s="140">
        <f>'day3'!H85</f>
        <v>0</v>
      </c>
      <c r="J13" s="148">
        <f t="shared" si="0"/>
        <v>0</v>
      </c>
      <c r="K13" s="140">
        <f>'day3'!G95</f>
        <v>0</v>
      </c>
      <c r="L13" s="140">
        <f>'day3'!G112</f>
        <v>0</v>
      </c>
      <c r="M13" s="140">
        <f>'day3'!G121</f>
        <v>0</v>
      </c>
      <c r="N13" s="140">
        <f>'day3'!G130</f>
        <v>0</v>
      </c>
      <c r="O13" s="140">
        <f>'day3'!G139</f>
        <v>0</v>
      </c>
      <c r="P13" s="140">
        <f>'day3'!G146</f>
        <v>0</v>
      </c>
      <c r="Q13" s="140">
        <f>'day3'!G153</f>
        <v>0</v>
      </c>
      <c r="R13" s="140">
        <f>'day3'!G160</f>
        <v>0</v>
      </c>
      <c r="S13" s="148">
        <f t="shared" si="1"/>
        <v>0</v>
      </c>
      <c r="T13" s="151">
        <f t="shared" si="2"/>
        <v>0</v>
      </c>
    </row>
    <row r="14" spans="1:20">
      <c r="A14" s="138" t="s">
        <v>111</v>
      </c>
      <c r="B14" s="139">
        <f>'day4'!B4</f>
        <v>42281</v>
      </c>
      <c r="C14" s="140">
        <f>'day4'!I27</f>
        <v>0</v>
      </c>
      <c r="D14" s="140">
        <f>'day4'!G37</f>
        <v>0</v>
      </c>
      <c r="E14" s="140">
        <f>'day4'!G47</f>
        <v>0</v>
      </c>
      <c r="F14" s="140">
        <f>'day4'!F57</f>
        <v>0</v>
      </c>
      <c r="G14" s="140">
        <f>'day4'!F67</f>
        <v>0</v>
      </c>
      <c r="H14" s="140">
        <f>'day4'!G74</f>
        <v>0</v>
      </c>
      <c r="I14" s="140">
        <f>'day4'!H85</f>
        <v>0</v>
      </c>
      <c r="J14" s="148">
        <f t="shared" si="0"/>
        <v>0</v>
      </c>
      <c r="K14" s="140">
        <f>'day4'!G95</f>
        <v>0</v>
      </c>
      <c r="L14" s="140">
        <f>'day4'!G112</f>
        <v>0</v>
      </c>
      <c r="M14" s="140">
        <f>'day4'!G121</f>
        <v>0</v>
      </c>
      <c r="N14" s="140">
        <f>'day4'!G130</f>
        <v>0</v>
      </c>
      <c r="O14" s="140">
        <f>'day4'!G139</f>
        <v>0</v>
      </c>
      <c r="P14" s="140">
        <f>'day4'!G146</f>
        <v>0</v>
      </c>
      <c r="Q14" s="140">
        <f>'day4'!G153</f>
        <v>0</v>
      </c>
      <c r="R14" s="140">
        <f>'day4'!G160</f>
        <v>0</v>
      </c>
      <c r="S14" s="148">
        <f t="shared" si="1"/>
        <v>0</v>
      </c>
      <c r="T14" s="151">
        <f t="shared" si="2"/>
        <v>0</v>
      </c>
    </row>
    <row r="15" spans="1:20">
      <c r="A15" s="138" t="s">
        <v>113</v>
      </c>
      <c r="B15" s="139">
        <f>'day5'!B4</f>
        <v>42282</v>
      </c>
      <c r="C15" s="140">
        <f>'day5'!I27</f>
        <v>0</v>
      </c>
      <c r="D15" s="140">
        <f>'day5'!G37</f>
        <v>0</v>
      </c>
      <c r="E15" s="140">
        <f>'day5'!G47</f>
        <v>0</v>
      </c>
      <c r="F15" s="140">
        <f>'day5'!F57</f>
        <v>0</v>
      </c>
      <c r="G15" s="140">
        <f>'day5'!F67</f>
        <v>0</v>
      </c>
      <c r="H15" s="140">
        <f>'day5'!G74</f>
        <v>0</v>
      </c>
      <c r="I15" s="140">
        <f>'day5'!H85</f>
        <v>0</v>
      </c>
      <c r="J15" s="148">
        <f t="shared" si="0"/>
        <v>0</v>
      </c>
      <c r="K15" s="140">
        <f>'day5'!G95</f>
        <v>0</v>
      </c>
      <c r="L15" s="140">
        <f>'day5'!G112</f>
        <v>0</v>
      </c>
      <c r="M15" s="140">
        <f>'day5'!G121</f>
        <v>0</v>
      </c>
      <c r="N15" s="140">
        <f>'day5'!G130</f>
        <v>0</v>
      </c>
      <c r="O15" s="140">
        <f>'day5'!G139</f>
        <v>0</v>
      </c>
      <c r="P15" s="140">
        <f>'day5'!G146</f>
        <v>0</v>
      </c>
      <c r="Q15" s="140">
        <f>'day5'!G153</f>
        <v>0</v>
      </c>
      <c r="R15" s="140">
        <f>'day5'!G160</f>
        <v>0</v>
      </c>
      <c r="S15" s="148">
        <f t="shared" si="1"/>
        <v>0</v>
      </c>
      <c r="T15" s="151">
        <f t="shared" si="2"/>
        <v>0</v>
      </c>
    </row>
    <row r="16" spans="1:20">
      <c r="A16" s="138" t="s">
        <v>114</v>
      </c>
      <c r="B16" s="139">
        <f>'day6'!B4</f>
        <v>42283</v>
      </c>
      <c r="C16" s="140">
        <f>'day6'!I27</f>
        <v>0</v>
      </c>
      <c r="D16" s="140">
        <f>'day6'!G37</f>
        <v>0</v>
      </c>
      <c r="E16" s="140">
        <f>'day6'!G47</f>
        <v>0</v>
      </c>
      <c r="F16" s="140">
        <f>'day6'!F57</f>
        <v>0</v>
      </c>
      <c r="G16" s="140">
        <f>'day6'!F67</f>
        <v>0</v>
      </c>
      <c r="H16" s="140">
        <f>'day6'!G74</f>
        <v>0</v>
      </c>
      <c r="I16" s="140">
        <f>'day6'!H85</f>
        <v>0</v>
      </c>
      <c r="J16" s="148">
        <f t="shared" si="0"/>
        <v>0</v>
      </c>
      <c r="K16" s="140">
        <f>'day6'!G95</f>
        <v>0</v>
      </c>
      <c r="L16" s="140">
        <f>'day6'!G112</f>
        <v>0</v>
      </c>
      <c r="M16" s="140">
        <f>'day6'!G121</f>
        <v>0</v>
      </c>
      <c r="N16" s="140">
        <f>'day6'!G130</f>
        <v>0</v>
      </c>
      <c r="O16" s="140">
        <f>'day6'!G139</f>
        <v>0</v>
      </c>
      <c r="P16" s="140">
        <f>'day6'!G146</f>
        <v>0</v>
      </c>
      <c r="Q16" s="140">
        <f>'day6'!G153</f>
        <v>0</v>
      </c>
      <c r="R16" s="140">
        <f>'day6'!G160</f>
        <v>0</v>
      </c>
      <c r="S16" s="148">
        <f t="shared" si="1"/>
        <v>0</v>
      </c>
      <c r="T16" s="151">
        <f t="shared" si="2"/>
        <v>0</v>
      </c>
    </row>
    <row r="17" spans="1:20">
      <c r="A17" s="138" t="s">
        <v>115</v>
      </c>
      <c r="B17" s="139">
        <f>'day7'!B4</f>
        <v>42284</v>
      </c>
      <c r="C17" s="140">
        <f>'day7'!I27</f>
        <v>0</v>
      </c>
      <c r="D17" s="140">
        <f>'day7'!G37</f>
        <v>0</v>
      </c>
      <c r="E17" s="140">
        <f>'day7'!G47</f>
        <v>0</v>
      </c>
      <c r="F17" s="140">
        <f>'day7'!F57</f>
        <v>0</v>
      </c>
      <c r="G17" s="140">
        <f>'day7'!F67</f>
        <v>0</v>
      </c>
      <c r="H17" s="140">
        <f>'day7'!G74</f>
        <v>0</v>
      </c>
      <c r="I17" s="140">
        <f>'day7'!H85</f>
        <v>0</v>
      </c>
      <c r="J17" s="148">
        <f t="shared" si="0"/>
        <v>0</v>
      </c>
      <c r="K17" s="140">
        <f>'day7'!G95</f>
        <v>0</v>
      </c>
      <c r="L17" s="140">
        <f>'day7'!G112</f>
        <v>0</v>
      </c>
      <c r="M17" s="140">
        <f>'day7'!G121</f>
        <v>0</v>
      </c>
      <c r="N17" s="140">
        <f>'day7'!G130</f>
        <v>0</v>
      </c>
      <c r="O17" s="140">
        <f>'day7'!G139</f>
        <v>0</v>
      </c>
      <c r="P17" s="140">
        <f>'day7'!G146</f>
        <v>0</v>
      </c>
      <c r="Q17" s="140">
        <f>'day7'!G153</f>
        <v>0</v>
      </c>
      <c r="R17" s="140">
        <f>'day7'!G160</f>
        <v>0</v>
      </c>
      <c r="S17" s="148">
        <f t="shared" si="1"/>
        <v>0</v>
      </c>
      <c r="T17" s="151">
        <f t="shared" si="2"/>
        <v>0</v>
      </c>
    </row>
    <row r="18" spans="1:20" ht="13.5" thickBot="1">
      <c r="A18" s="141"/>
      <c r="B18" s="142" t="s">
        <v>101</v>
      </c>
      <c r="C18" s="143">
        <f t="shared" ref="C18:R18" si="3">SUM(C11:C17)</f>
        <v>0</v>
      </c>
      <c r="D18" s="143">
        <f t="shared" si="3"/>
        <v>0</v>
      </c>
      <c r="E18" s="143">
        <f t="shared" si="3"/>
        <v>0</v>
      </c>
      <c r="F18" s="143">
        <f t="shared" si="3"/>
        <v>0</v>
      </c>
      <c r="G18" s="143">
        <f t="shared" si="3"/>
        <v>0</v>
      </c>
      <c r="H18" s="143">
        <f>SUM(H11:H17)</f>
        <v>0</v>
      </c>
      <c r="I18" s="143">
        <f t="shared" si="3"/>
        <v>0</v>
      </c>
      <c r="J18" s="149">
        <f>SUM(C18:I18)</f>
        <v>0</v>
      </c>
      <c r="K18" s="144">
        <f t="shared" si="3"/>
        <v>0</v>
      </c>
      <c r="L18" s="145">
        <f t="shared" si="3"/>
        <v>0</v>
      </c>
      <c r="M18" s="145">
        <f t="shared" si="3"/>
        <v>0</v>
      </c>
      <c r="N18" s="145">
        <f>SUM(N11:N17)</f>
        <v>0</v>
      </c>
      <c r="O18" s="145">
        <f>SUM(O11:O17)</f>
        <v>0</v>
      </c>
      <c r="P18" s="145">
        <f t="shared" si="3"/>
        <v>0</v>
      </c>
      <c r="Q18" s="145">
        <f t="shared" si="3"/>
        <v>0</v>
      </c>
      <c r="R18" s="145">
        <f t="shared" si="3"/>
        <v>0</v>
      </c>
      <c r="S18" s="149">
        <f t="shared" si="1"/>
        <v>0</v>
      </c>
      <c r="T18" s="152">
        <f t="shared" si="2"/>
        <v>0</v>
      </c>
    </row>
  </sheetData>
  <sheetProtection algorithmName="SHA-512" hashValue="9UE2SIAOCVGXSy5h/gdQBzuM/5Pjhr3EdPgXdDWexrN56x2g9c7JmlYGchB1pffr8C5pxkBTBXfqdHKz4aunQw==" saltValue="byZxF1qLHWELxmJU3bztww==" spinCount="100000" sheet="1" objects="1" scenarios="1"/>
  <phoneticPr fontId="0" type="noConversion"/>
  <pageMargins left="0.7" right="0.7" top="0.75" bottom="0.75" header="0.3" footer="0.3"/>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1"/>
  <sheetViews>
    <sheetView zoomScaleNormal="100" workbookViewId="0">
      <selection activeCell="G4" sqref="G4"/>
    </sheetView>
  </sheetViews>
  <sheetFormatPr defaultRowHeight="12.75"/>
  <cols>
    <col min="1" max="1" width="26.85546875" style="1" customWidth="1"/>
    <col min="2" max="2" width="15.42578125" style="5" customWidth="1"/>
    <col min="3" max="3" width="7.85546875" style="1" customWidth="1"/>
    <col min="4" max="4" width="10.140625" style="1" customWidth="1"/>
    <col min="5" max="5" width="12.28515625" style="1" customWidth="1"/>
    <col min="6" max="6" width="12.42578125" style="1" customWidth="1"/>
    <col min="7" max="7" width="16.42578125" style="1" customWidth="1"/>
    <col min="8" max="8" width="12.7109375" style="1" customWidth="1"/>
    <col min="9" max="9" width="12.7109375" customWidth="1"/>
    <col min="10" max="10" width="13" customWidth="1"/>
  </cols>
  <sheetData>
    <row r="1" spans="1:10" ht="15.75" customHeight="1" thickBot="1">
      <c r="A1" s="19" t="s">
        <v>3</v>
      </c>
      <c r="B1" s="354" t="str">
        <f>'Daily Summary'!K2</f>
        <v>S15025</v>
      </c>
      <c r="D1" s="12"/>
      <c r="E1" s="20" t="s">
        <v>51</v>
      </c>
      <c r="F1" s="355" t="str">
        <f>'Daily Summary'!A1</f>
        <v>T/S Kevin McCormack</v>
      </c>
      <c r="G1" s="356"/>
      <c r="H1" s="24"/>
    </row>
    <row r="2" spans="1:10">
      <c r="A2" s="7"/>
      <c r="B2" s="7"/>
      <c r="C2" s="7"/>
      <c r="D2" s="5"/>
      <c r="E2" s="7"/>
      <c r="F2" s="5"/>
      <c r="G2" s="7"/>
      <c r="H2" s="5"/>
    </row>
    <row r="3" spans="1:10">
      <c r="A3" s="7"/>
      <c r="B3" s="7"/>
      <c r="C3" s="7"/>
      <c r="D3" s="5"/>
      <c r="E3" s="7"/>
      <c r="F3" s="5"/>
      <c r="G3" s="7"/>
      <c r="H3" s="5"/>
    </row>
    <row r="4" spans="1:10" ht="13.5" thickBot="1">
      <c r="A4" s="21" t="s">
        <v>53</v>
      </c>
      <c r="B4" s="157">
        <v>42278</v>
      </c>
      <c r="C4" s="22"/>
      <c r="D4" s="9"/>
      <c r="E4" s="6" t="s">
        <v>52</v>
      </c>
      <c r="F4" s="23"/>
      <c r="G4" s="158"/>
      <c r="H4" s="159"/>
      <c r="I4" s="159"/>
    </row>
    <row r="5" spans="1:10" ht="13.5" thickBot="1">
      <c r="A5" s="5"/>
      <c r="C5" s="18"/>
      <c r="D5" s="7"/>
      <c r="E5" s="5"/>
      <c r="F5" s="5"/>
      <c r="H5" s="7"/>
      <c r="I5" s="5"/>
    </row>
    <row r="6" spans="1:10" s="66" customFormat="1" ht="10.5">
      <c r="A6" s="180"/>
      <c r="B6" s="181" t="s">
        <v>209</v>
      </c>
      <c r="C6" s="181" t="s">
        <v>257</v>
      </c>
      <c r="D6" s="182"/>
      <c r="E6" s="181" t="s">
        <v>4</v>
      </c>
      <c r="F6" s="182"/>
      <c r="G6" s="181" t="s">
        <v>2</v>
      </c>
      <c r="H6" s="181" t="s">
        <v>5</v>
      </c>
      <c r="I6" s="183"/>
    </row>
    <row r="7" spans="1:10" s="66" customFormat="1" ht="11.25" thickBot="1">
      <c r="A7" s="184" t="s">
        <v>54</v>
      </c>
      <c r="B7" s="185" t="s">
        <v>210</v>
      </c>
      <c r="C7" s="185"/>
      <c r="D7" s="185" t="s">
        <v>10</v>
      </c>
      <c r="E7" s="185" t="s">
        <v>1</v>
      </c>
      <c r="F7" s="185" t="s">
        <v>6</v>
      </c>
      <c r="G7" s="185" t="s">
        <v>7</v>
      </c>
      <c r="H7" s="185" t="s">
        <v>8</v>
      </c>
      <c r="I7" s="186" t="s">
        <v>9</v>
      </c>
      <c r="J7" s="187"/>
    </row>
    <row r="8" spans="1:10" s="66" customFormat="1" ht="10.5">
      <c r="A8" s="188" t="s">
        <v>182</v>
      </c>
      <c r="B8" s="189"/>
      <c r="C8" s="189"/>
      <c r="D8" s="190" t="s">
        <v>183</v>
      </c>
      <c r="E8" s="191" t="s">
        <v>70</v>
      </c>
      <c r="F8" s="192" t="s">
        <v>184</v>
      </c>
      <c r="G8" s="193">
        <v>0</v>
      </c>
      <c r="H8" s="194">
        <f>INDEX(rate!$F$4:$G$57,MATCH(E8,rate!$F$4:$F$57,0),2)</f>
        <v>115</v>
      </c>
      <c r="I8" s="195">
        <f>(G8*H8)</f>
        <v>0</v>
      </c>
      <c r="J8" s="196"/>
    </row>
    <row r="9" spans="1:10" s="66" customFormat="1" ht="10.5">
      <c r="A9" s="197" t="s">
        <v>182</v>
      </c>
      <c r="B9" s="198"/>
      <c r="C9" s="204"/>
      <c r="D9" s="199" t="s">
        <v>183</v>
      </c>
      <c r="E9" s="200" t="s">
        <v>203</v>
      </c>
      <c r="F9" s="156" t="s">
        <v>184</v>
      </c>
      <c r="G9" s="201">
        <v>0</v>
      </c>
      <c r="H9" s="202">
        <f>INDEX(rate!$F$4:$G$57,MATCH(E9,rate!$F$4:$F$57,0),2)</f>
        <v>90</v>
      </c>
      <c r="I9" s="203">
        <f t="shared" ref="I9:I25" si="0">(G9*H9)</f>
        <v>0</v>
      </c>
    </row>
    <row r="10" spans="1:10" s="66" customFormat="1" ht="10.5">
      <c r="A10" s="197" t="s">
        <v>182</v>
      </c>
      <c r="B10" s="198"/>
      <c r="C10" s="204"/>
      <c r="D10" s="199" t="s">
        <v>183</v>
      </c>
      <c r="E10" s="200" t="s">
        <v>204</v>
      </c>
      <c r="F10" s="156" t="s">
        <v>184</v>
      </c>
      <c r="G10" s="201">
        <v>0</v>
      </c>
      <c r="H10" s="202">
        <f>INDEX(rate!$F$4:$G$57,MATCH(E10,rate!$F$4:$F$57,0),2)</f>
        <v>107</v>
      </c>
      <c r="I10" s="203">
        <f t="shared" si="0"/>
        <v>0</v>
      </c>
    </row>
    <row r="11" spans="1:10" s="66" customFormat="1" ht="10.5">
      <c r="A11" s="197" t="s">
        <v>182</v>
      </c>
      <c r="B11" s="198"/>
      <c r="C11" s="204"/>
      <c r="D11" s="199" t="s">
        <v>183</v>
      </c>
      <c r="E11" s="200" t="s">
        <v>205</v>
      </c>
      <c r="F11" s="156" t="s">
        <v>184</v>
      </c>
      <c r="G11" s="201">
        <v>0</v>
      </c>
      <c r="H11" s="202">
        <f>INDEX(rate!$F$4:$G$57,MATCH(E11,rate!$F$4:$F$57,0),2)</f>
        <v>124</v>
      </c>
      <c r="I11" s="203">
        <f t="shared" si="0"/>
        <v>0</v>
      </c>
    </row>
    <row r="12" spans="1:10" s="66" customFormat="1" ht="10.5">
      <c r="A12" s="197" t="s">
        <v>182</v>
      </c>
      <c r="B12" s="198"/>
      <c r="C12" s="204"/>
      <c r="D12" s="199" t="s">
        <v>183</v>
      </c>
      <c r="E12" s="200" t="s">
        <v>206</v>
      </c>
      <c r="F12" s="156" t="s">
        <v>184</v>
      </c>
      <c r="G12" s="201">
        <v>0</v>
      </c>
      <c r="H12" s="202">
        <f>INDEX(rate!$F$4:$G$57,MATCH(E12,rate!$F$4:$F$57,0),2)</f>
        <v>140</v>
      </c>
      <c r="I12" s="203">
        <f t="shared" si="0"/>
        <v>0</v>
      </c>
    </row>
    <row r="13" spans="1:10" s="66" customFormat="1" ht="10.5">
      <c r="A13" s="197" t="s">
        <v>182</v>
      </c>
      <c r="B13" s="198"/>
      <c r="C13" s="204"/>
      <c r="D13" s="199" t="s">
        <v>183</v>
      </c>
      <c r="E13" s="200" t="s">
        <v>207</v>
      </c>
      <c r="F13" s="156" t="s">
        <v>184</v>
      </c>
      <c r="G13" s="201">
        <v>0</v>
      </c>
      <c r="H13" s="202">
        <f>INDEX(rate!$F$4:$G$57,MATCH(E13,rate!$F$4:$F$57,0),2)</f>
        <v>159</v>
      </c>
      <c r="I13" s="203">
        <f t="shared" si="0"/>
        <v>0</v>
      </c>
    </row>
    <row r="14" spans="1:10" s="66" customFormat="1" ht="10.5">
      <c r="A14" s="197" t="s">
        <v>182</v>
      </c>
      <c r="B14" s="198"/>
      <c r="C14" s="204"/>
      <c r="D14" s="199" t="s">
        <v>183</v>
      </c>
      <c r="E14" s="200" t="s">
        <v>70</v>
      </c>
      <c r="F14" s="156" t="s">
        <v>184</v>
      </c>
      <c r="G14" s="201">
        <v>0</v>
      </c>
      <c r="H14" s="202">
        <f>INDEX(rate!$F$4:$G$57,MATCH(E14,rate!$F$4:$F$57,0),2)</f>
        <v>115</v>
      </c>
      <c r="I14" s="203">
        <f t="shared" si="0"/>
        <v>0</v>
      </c>
    </row>
    <row r="15" spans="1:10" s="66" customFormat="1" ht="10.5">
      <c r="A15" s="197" t="s">
        <v>182</v>
      </c>
      <c r="B15" s="198"/>
      <c r="C15" s="204"/>
      <c r="D15" s="199" t="s">
        <v>183</v>
      </c>
      <c r="E15" s="200" t="s">
        <v>187</v>
      </c>
      <c r="F15" s="156" t="s">
        <v>184</v>
      </c>
      <c r="G15" s="201">
        <v>0</v>
      </c>
      <c r="H15" s="202">
        <f>INDEX(rate!$F$4:$G$57,MATCH(E15,rate!$F$4:$F$57,0),2)</f>
        <v>184</v>
      </c>
      <c r="I15" s="203">
        <f t="shared" si="0"/>
        <v>0</v>
      </c>
    </row>
    <row r="16" spans="1:10"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70</v>
      </c>
      <c r="F20" s="156" t="s">
        <v>184</v>
      </c>
      <c r="G20" s="201">
        <v>0</v>
      </c>
      <c r="H20" s="202">
        <f>INDEX(rate!$F$4:$G$57,MATCH(E20,rate!$F$4:$F$57,0),2)</f>
        <v>115</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222" t="s">
        <v>192</v>
      </c>
      <c r="B30" s="223"/>
      <c r="C30" s="380" t="s">
        <v>212</v>
      </c>
      <c r="D30" s="224" t="s">
        <v>18</v>
      </c>
      <c r="E30" s="224" t="s">
        <v>7</v>
      </c>
      <c r="F30" s="224"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218"/>
      <c r="D39" s="219" t="s">
        <v>8</v>
      </c>
      <c r="E39" s="219" t="s">
        <v>16</v>
      </c>
      <c r="F39" s="219" t="s">
        <v>5</v>
      </c>
      <c r="G39" s="220"/>
      <c r="H39" s="221" t="s">
        <v>211</v>
      </c>
    </row>
    <row r="40" spans="1:8" s="66" customFormat="1" ht="11.25" thickBot="1">
      <c r="A40" s="222" t="s">
        <v>193</v>
      </c>
      <c r="B40" s="223" t="s">
        <v>214</v>
      </c>
      <c r="C40" s="248"/>
      <c r="D40" s="224" t="s">
        <v>18</v>
      </c>
      <c r="E40" s="224" t="s">
        <v>7</v>
      </c>
      <c r="F40" s="224" t="s">
        <v>8</v>
      </c>
      <c r="G40" s="225" t="s">
        <v>2</v>
      </c>
      <c r="H40" s="226" t="s">
        <v>213</v>
      </c>
    </row>
    <row r="41" spans="1:8" s="66" customFormat="1" ht="10.5">
      <c r="A41" s="249" t="s">
        <v>294</v>
      </c>
      <c r="B41" s="250"/>
      <c r="C41" s="251"/>
      <c r="D41" s="194" t="str">
        <f>INDEX(rate!$A$17:$D$38,MATCH(A41,rate!$A$17:$A$38,0),4)</f>
        <v>HOURS</v>
      </c>
      <c r="E41" s="252">
        <v>0</v>
      </c>
      <c r="F41" s="253">
        <f>INDEX(rate!$A$17:$D$38,MATCH(A41,rate!$A$17:$A$38,0),2)</f>
        <v>13323</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222" t="s">
        <v>56</v>
      </c>
      <c r="B50" s="223" t="s">
        <v>215</v>
      </c>
      <c r="C50" s="224" t="s">
        <v>18</v>
      </c>
      <c r="D50" s="224" t="s">
        <v>7</v>
      </c>
      <c r="E50" s="224" t="s">
        <v>8</v>
      </c>
      <c r="F50" s="225" t="s">
        <v>2</v>
      </c>
      <c r="G50" s="226" t="s">
        <v>213</v>
      </c>
      <c r="H50" s="260"/>
    </row>
    <row r="51" spans="1:8" s="66" customFormat="1" ht="11.25" thickBot="1">
      <c r="A51" s="249" t="s">
        <v>287</v>
      </c>
      <c r="B51" s="261"/>
      <c r="C51" s="194" t="str">
        <f>INDEX(rate!$A$41:$D$46,MATCH(A51,rate!$A$41:$A$46,0),4)</f>
        <v>HOURS</v>
      </c>
      <c r="D51" s="252">
        <v>0</v>
      </c>
      <c r="E51" s="194">
        <f>INDEX(rate!$A$41:$D$46,MATCH(A51,rate!$A$41:$A$46,0),2)</f>
        <v>15562</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222" t="s">
        <v>57</v>
      </c>
      <c r="B60" s="223"/>
      <c r="C60" s="224" t="s">
        <v>18</v>
      </c>
      <c r="D60" s="224" t="s">
        <v>216</v>
      </c>
      <c r="E60" s="224"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282" t="s">
        <v>246</v>
      </c>
      <c r="B69" s="283"/>
      <c r="C69" s="284" t="s">
        <v>247</v>
      </c>
      <c r="D69" s="285"/>
      <c r="E69" s="283"/>
      <c r="F69" s="312" t="s">
        <v>248</v>
      </c>
      <c r="G69" s="299"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222" t="s">
        <v>58</v>
      </c>
      <c r="B77" s="223" t="s">
        <v>93</v>
      </c>
      <c r="C77" s="224" t="s">
        <v>18</v>
      </c>
      <c r="D77" s="224" t="s">
        <v>217</v>
      </c>
      <c r="E77" s="224" t="s">
        <v>8</v>
      </c>
      <c r="F77" s="224" t="s">
        <v>19</v>
      </c>
      <c r="G77" s="270" t="s">
        <v>191</v>
      </c>
      <c r="H77" s="225" t="s">
        <v>2</v>
      </c>
    </row>
    <row r="78" spans="1:8" s="66" customFormat="1" ht="10.5">
      <c r="A78" s="227" t="s">
        <v>321</v>
      </c>
      <c r="B78" s="271"/>
      <c r="C78" s="272" t="str">
        <f>INDEX(rate!$A$91:$D$124,MATCH(A78,rate!$A$91:$A$124,0),4)</f>
        <v>DAYS</v>
      </c>
      <c r="D78" s="273">
        <v>0</v>
      </c>
      <c r="E78" s="202"/>
      <c r="F78" s="272">
        <f>INDEX(rate!$A$91:$D$124,MATCH(A78,rate!$A$91:$A$124,0),3)</f>
        <v>7.77</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v>0</v>
      </c>
      <c r="H79" s="256">
        <f>E79*G79</f>
        <v>0</v>
      </c>
    </row>
    <row r="80" spans="1:8" s="66" customFormat="1" ht="10.5">
      <c r="A80" s="227" t="s">
        <v>333</v>
      </c>
      <c r="B80" s="275"/>
      <c r="C80" s="272" t="str">
        <f>INDEX(rate!$A$91:$D$124,MATCH(A80,rate!$A$91:$A$124,0),4)</f>
        <v>DAYS</v>
      </c>
      <c r="D80" s="273">
        <v>0</v>
      </c>
      <c r="E80" s="392"/>
      <c r="F80" s="272">
        <f>INDEX(rate!$A$91:$D$124,MATCH(A80,rate!$A$91:$A$124,0),3)</f>
        <v>6.03</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6.03</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282" t="s">
        <v>116</v>
      </c>
      <c r="B97" s="283"/>
      <c r="C97" s="284" t="s">
        <v>23</v>
      </c>
      <c r="D97" s="285"/>
      <c r="E97" s="283"/>
      <c r="F97" s="283" t="s">
        <v>24</v>
      </c>
      <c r="G97" s="299"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243</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v>0</v>
      </c>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43171.639359143519</v>
      </c>
    </row>
    <row r="163" spans="1:9">
      <c r="A163"/>
      <c r="B163" s="10"/>
      <c r="C163"/>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A166" s="2"/>
      <c r="B166" s="10"/>
      <c r="C166" s="11"/>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136</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10863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0.17</v>
      </c>
      <c r="C368" s="69"/>
      <c r="D368" s="69" t="s">
        <v>31</v>
      </c>
      <c r="H368"/>
    </row>
    <row r="369" spans="1:8">
      <c r="A369" s="66" t="s">
        <v>330</v>
      </c>
      <c r="B369" s="388"/>
      <c r="C369" s="70">
        <v>7.4</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6.03</v>
      </c>
      <c r="D373" s="69" t="s">
        <v>49</v>
      </c>
      <c r="H373"/>
    </row>
    <row r="374" spans="1:8">
      <c r="A374" s="66" t="s">
        <v>334</v>
      </c>
      <c r="B374" s="387">
        <v>0.13</v>
      </c>
      <c r="C374" s="70"/>
      <c r="D374" s="69" t="s">
        <v>31</v>
      </c>
      <c r="H374"/>
    </row>
    <row r="375" spans="1:8">
      <c r="A375" s="66" t="s">
        <v>335</v>
      </c>
      <c r="B375" s="387"/>
      <c r="C375" s="70">
        <v>5.43</v>
      </c>
      <c r="D375" s="69" t="s">
        <v>49</v>
      </c>
      <c r="H375"/>
    </row>
    <row r="376" spans="1:8">
      <c r="A376" s="66" t="s">
        <v>336</v>
      </c>
      <c r="B376" s="387">
        <v>0.25</v>
      </c>
      <c r="C376" s="70"/>
      <c r="D376" s="69" t="s">
        <v>31</v>
      </c>
      <c r="H376"/>
    </row>
    <row r="377" spans="1:8">
      <c r="A377" s="66" t="s">
        <v>337</v>
      </c>
      <c r="B377" s="387"/>
      <c r="C377" s="70">
        <v>10.7</v>
      </c>
      <c r="D377" s="69" t="s">
        <v>49</v>
      </c>
      <c r="H377"/>
    </row>
    <row r="378" spans="1:8">
      <c r="A378" s="66" t="s">
        <v>298</v>
      </c>
      <c r="B378" s="387">
        <v>0.14000000000000001</v>
      </c>
      <c r="C378" s="70"/>
      <c r="D378" s="69" t="s">
        <v>31</v>
      </c>
      <c r="H378"/>
    </row>
    <row r="379" spans="1:8">
      <c r="A379" s="66" t="s">
        <v>299</v>
      </c>
      <c r="B379" s="387"/>
      <c r="C379" s="70">
        <v>5.23</v>
      </c>
      <c r="D379" s="69" t="s">
        <v>49</v>
      </c>
      <c r="H379"/>
    </row>
    <row r="380" spans="1:8">
      <c r="A380" s="66" t="s">
        <v>300</v>
      </c>
      <c r="B380" s="387">
        <v>0.2</v>
      </c>
      <c r="C380" s="74"/>
      <c r="D380" s="69" t="s">
        <v>31</v>
      </c>
      <c r="H380"/>
    </row>
    <row r="381" spans="1:8">
      <c r="A381" s="66" t="s">
        <v>301</v>
      </c>
      <c r="B381" s="387"/>
      <c r="C381" s="72">
        <v>8.17</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0.28000000000000003</v>
      </c>
      <c r="C384" s="72"/>
      <c r="D384" s="69" t="s">
        <v>31</v>
      </c>
      <c r="H384"/>
    </row>
    <row r="385" spans="1:8">
      <c r="A385" s="66" t="s">
        <v>305</v>
      </c>
      <c r="B385" s="389"/>
      <c r="C385" s="72">
        <v>10.07</v>
      </c>
      <c r="D385" s="69" t="s">
        <v>49</v>
      </c>
      <c r="H385"/>
    </row>
    <row r="386" spans="1:8">
      <c r="A386" s="66" t="s">
        <v>306</v>
      </c>
      <c r="B386" s="389">
        <v>0.31</v>
      </c>
      <c r="C386" s="72"/>
      <c r="D386" s="69" t="s">
        <v>31</v>
      </c>
      <c r="H386"/>
    </row>
    <row r="387" spans="1:8">
      <c r="A387" s="66" t="s">
        <v>307</v>
      </c>
      <c r="B387" s="389"/>
      <c r="C387" s="72">
        <v>9.23</v>
      </c>
      <c r="D387" s="69" t="s">
        <v>49</v>
      </c>
      <c r="H387"/>
    </row>
    <row r="388" spans="1:8">
      <c r="A388" s="66" t="s">
        <v>308</v>
      </c>
      <c r="B388" s="389">
        <v>0.26</v>
      </c>
      <c r="C388" s="72"/>
      <c r="D388" s="69" t="s">
        <v>31</v>
      </c>
      <c r="H388"/>
    </row>
    <row r="389" spans="1:8">
      <c r="A389" s="66" t="s">
        <v>309</v>
      </c>
      <c r="B389" s="389"/>
      <c r="C389" s="72">
        <v>6.67</v>
      </c>
      <c r="D389" s="69" t="s">
        <v>49</v>
      </c>
      <c r="H389"/>
    </row>
    <row r="390" spans="1:8">
      <c r="A390" s="66" t="s">
        <v>310</v>
      </c>
      <c r="B390" s="389">
        <v>0.25</v>
      </c>
      <c r="C390" s="72"/>
      <c r="D390" s="69" t="s">
        <v>31</v>
      </c>
      <c r="H390"/>
    </row>
    <row r="391" spans="1:8">
      <c r="A391" s="68" t="s">
        <v>311</v>
      </c>
      <c r="B391" s="390"/>
      <c r="C391" s="73">
        <v>7.87</v>
      </c>
      <c r="D391" s="69" t="s">
        <v>49</v>
      </c>
      <c r="H391"/>
    </row>
    <row r="392" spans="1:8">
      <c r="A392" s="68" t="s">
        <v>312</v>
      </c>
      <c r="B392" s="390">
        <v>0.26</v>
      </c>
      <c r="C392" s="73"/>
      <c r="D392" s="69" t="s">
        <v>31</v>
      </c>
      <c r="H392"/>
    </row>
    <row r="393" spans="1:8">
      <c r="A393" s="68" t="s">
        <v>313</v>
      </c>
      <c r="B393" s="390"/>
      <c r="C393" s="73">
        <v>6.47</v>
      </c>
      <c r="D393" s="69" t="s">
        <v>49</v>
      </c>
      <c r="E393"/>
      <c r="H393"/>
    </row>
    <row r="394" spans="1:8">
      <c r="A394" s="68" t="s">
        <v>314</v>
      </c>
      <c r="B394" s="390">
        <v>0.26</v>
      </c>
      <c r="C394" s="73"/>
      <c r="D394" s="69" t="s">
        <v>31</v>
      </c>
      <c r="E394"/>
      <c r="H394"/>
    </row>
    <row r="395" spans="1:8">
      <c r="A395" s="68" t="s">
        <v>315</v>
      </c>
      <c r="B395" s="390"/>
      <c r="C395" s="73">
        <v>6.87</v>
      </c>
      <c r="D395" s="69" t="s">
        <v>49</v>
      </c>
      <c r="E395"/>
      <c r="H395"/>
    </row>
    <row r="396" spans="1:8">
      <c r="A396" s="68" t="s">
        <v>316</v>
      </c>
      <c r="B396" s="390">
        <v>0.3</v>
      </c>
      <c r="C396" s="73"/>
      <c r="D396" s="69" t="s">
        <v>31</v>
      </c>
      <c r="E396"/>
      <c r="H396"/>
    </row>
    <row r="397" spans="1:8">
      <c r="A397" s="68" t="s">
        <v>317</v>
      </c>
      <c r="B397" s="390"/>
      <c r="C397" s="73">
        <v>7.17</v>
      </c>
      <c r="D397" s="69" t="s">
        <v>49</v>
      </c>
      <c r="E397"/>
      <c r="H397"/>
    </row>
    <row r="398" spans="1:8">
      <c r="A398" s="68" t="s">
        <v>318</v>
      </c>
      <c r="B398" s="390">
        <v>0.34</v>
      </c>
      <c r="C398" s="73"/>
      <c r="D398" s="69" t="s">
        <v>31</v>
      </c>
    </row>
    <row r="399" spans="1:8">
      <c r="A399" s="68" t="s">
        <v>319</v>
      </c>
      <c r="B399" s="390"/>
      <c r="C399" s="73">
        <v>7.5</v>
      </c>
      <c r="D399" s="69" t="s">
        <v>49</v>
      </c>
    </row>
    <row r="400" spans="1:8">
      <c r="A400" s="68" t="s">
        <v>320</v>
      </c>
      <c r="B400" s="390">
        <v>0.32</v>
      </c>
      <c r="C400" s="73"/>
      <c r="D400" s="69" t="s">
        <v>31</v>
      </c>
    </row>
    <row r="401" spans="1:4">
      <c r="A401" s="68" t="s">
        <v>321</v>
      </c>
      <c r="B401" s="390"/>
      <c r="C401" s="73">
        <v>7.77</v>
      </c>
      <c r="D401" s="76" t="s">
        <v>49</v>
      </c>
    </row>
  </sheetData>
  <phoneticPr fontId="8" type="noConversion"/>
  <dataValidations xWindow="468" yWindow="220" count="6">
    <dataValidation type="list" allowBlank="1" showInputMessage="1" showErrorMessage="1" prompt="click on arrow for a drop down list" sqref="A51:A55">
      <formula1>$A$318:$A$323</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A31:A35">
      <formula1>$A$281:$A$293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horizontalDpi="4294967293"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workbookViewId="0">
      <selection activeCell="H4" sqref="H4"/>
    </sheetView>
  </sheetViews>
  <sheetFormatPr defaultRowHeight="12.75"/>
  <cols>
    <col min="1" max="1" width="24.140625" style="1" customWidth="1"/>
    <col min="2" max="2" width="15.140625" style="5" customWidth="1"/>
    <col min="3" max="3" width="9" style="1" customWidth="1"/>
    <col min="4" max="4" width="11" style="1" customWidth="1"/>
    <col min="5" max="5" width="12.85546875" style="1" customWidth="1"/>
    <col min="6" max="6" width="14.7109375" style="1" customWidth="1"/>
    <col min="7" max="7" width="15.28515625" style="1" customWidth="1"/>
    <col min="8" max="8" width="14.5703125" style="1" customWidth="1"/>
    <col min="9" max="9" width="13.7109375" customWidth="1"/>
    <col min="10" max="10" width="13.28515625" customWidth="1"/>
  </cols>
  <sheetData>
    <row r="1" spans="1:16" s="1" customFormat="1" ht="16.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s="1" customFormat="1" ht="12.75" customHeight="1">
      <c r="A2" s="7"/>
      <c r="B2" s="7"/>
      <c r="C2" s="7"/>
      <c r="D2" s="5"/>
      <c r="E2" s="7"/>
      <c r="F2" s="5"/>
      <c r="G2" s="7"/>
      <c r="H2" s="5"/>
      <c r="I2"/>
      <c r="J2" s="5"/>
      <c r="K2" s="5"/>
      <c r="L2" s="5"/>
      <c r="M2" s="5"/>
      <c r="N2" s="5"/>
      <c r="O2" s="5"/>
      <c r="P2" s="5"/>
    </row>
    <row r="3" spans="1:16" s="1" customFormat="1" ht="12.75" customHeight="1">
      <c r="A3" s="7"/>
      <c r="B3" s="7"/>
      <c r="C3" s="7"/>
      <c r="D3" s="5"/>
      <c r="E3" s="7"/>
      <c r="F3" s="5"/>
      <c r="G3" s="7"/>
      <c r="H3" s="5"/>
      <c r="I3"/>
      <c r="J3" s="5"/>
      <c r="K3" s="5"/>
      <c r="L3" s="5"/>
      <c r="M3" s="5"/>
      <c r="N3" s="5"/>
      <c r="O3" s="5"/>
      <c r="P3" s="5"/>
    </row>
    <row r="4" spans="1:16" ht="13.5" thickBot="1">
      <c r="A4" s="21" t="s">
        <v>53</v>
      </c>
      <c r="B4" s="157">
        <v>42279</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70</v>
      </c>
      <c r="F20" s="156" t="s">
        <v>184</v>
      </c>
      <c r="G20" s="201">
        <v>0</v>
      </c>
      <c r="H20" s="202">
        <f>INDEX(rate!$F$4:$G$57,MATCH(E20,rate!$F$4:$F$57,0),2)</f>
        <v>115</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294</v>
      </c>
      <c r="B41" s="250"/>
      <c r="C41" s="251"/>
      <c r="D41" s="194" t="str">
        <f>INDEX(rate!$A$17:$D$38,MATCH(A41,rate!$A$17:$A$38,0),4)</f>
        <v>HOURS</v>
      </c>
      <c r="E41" s="252">
        <v>0</v>
      </c>
      <c r="F41" s="253">
        <f>INDEX(rate!$A$17:$D$38,MATCH(A41,rate!$A$17:$A$38,0),2)</f>
        <v>13323</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138</v>
      </c>
      <c r="B51" s="261"/>
      <c r="C51" s="194" t="str">
        <f>INDEX(rate!$A$41:$D$46,MATCH(A51,rate!$A$41:$A$46,0),4)</f>
        <v>HOURS</v>
      </c>
      <c r="D51" s="252">
        <v>0</v>
      </c>
      <c r="E51" s="194">
        <f>INDEX(rate!$A$41:$D$46,MATCH(A51,rate!$A$41:$A$46,0),2)</f>
        <v>19588</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330</v>
      </c>
      <c r="B78" s="271"/>
      <c r="C78" s="272" t="str">
        <f>INDEX(rate!$A$91:$D$124,MATCH(A78,rate!$A$91:$A$124,0),4)</f>
        <v>DAYS</v>
      </c>
      <c r="D78" s="273"/>
      <c r="E78" s="392"/>
      <c r="F78" s="272">
        <f>INDEX(rate!$A$91:$D$124,MATCH(A78,rate!$A$91:$A$124,0),3)</f>
        <v>7.4</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c r="H79" s="256">
        <f>E79*G79</f>
        <v>0</v>
      </c>
    </row>
    <row r="80" spans="1:8" s="66" customFormat="1" ht="10.5">
      <c r="A80" s="227" t="s">
        <v>333</v>
      </c>
      <c r="B80" s="275"/>
      <c r="C80" s="272" t="str">
        <f>INDEX(rate!$A$91:$D$124,MATCH(A80,rate!$A$91:$A$124,0),4)</f>
        <v>DAYS</v>
      </c>
      <c r="D80" s="273">
        <v>0</v>
      </c>
      <c r="E80" s="392"/>
      <c r="F80" s="272">
        <f>INDEX(rate!$A$91:$D$124,MATCH(A80,rate!$A$91:$A$124,0),3)</f>
        <v>6.03</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6.03</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244</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43171.639359143519</v>
      </c>
    </row>
    <row r="163" spans="1:9">
      <c r="A163"/>
      <c r="B163" s="10"/>
      <c r="C163"/>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A166" s="2"/>
      <c r="B166" s="10"/>
      <c r="C166" s="11"/>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136</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10853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0.17</v>
      </c>
      <c r="C368" s="69"/>
      <c r="D368" s="69" t="s">
        <v>31</v>
      </c>
      <c r="H368"/>
    </row>
    <row r="369" spans="1:8">
      <c r="A369" s="66" t="s">
        <v>330</v>
      </c>
      <c r="B369" s="388"/>
      <c r="C369" s="70">
        <v>7.4</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6.03</v>
      </c>
      <c r="D373" s="69" t="s">
        <v>49</v>
      </c>
      <c r="H373"/>
    </row>
    <row r="374" spans="1:8">
      <c r="A374" s="66" t="s">
        <v>334</v>
      </c>
      <c r="B374" s="387">
        <v>0.13</v>
      </c>
      <c r="C374" s="70"/>
      <c r="D374" s="69" t="s">
        <v>31</v>
      </c>
      <c r="H374"/>
    </row>
    <row r="375" spans="1:8">
      <c r="A375" s="66" t="s">
        <v>335</v>
      </c>
      <c r="B375" s="387"/>
      <c r="C375" s="70">
        <v>5.43</v>
      </c>
      <c r="D375" s="69" t="s">
        <v>49</v>
      </c>
      <c r="H375"/>
    </row>
    <row r="376" spans="1:8">
      <c r="A376" s="66" t="s">
        <v>336</v>
      </c>
      <c r="B376" s="387">
        <v>0.25</v>
      </c>
      <c r="C376" s="70"/>
      <c r="D376" s="69" t="s">
        <v>31</v>
      </c>
      <c r="H376"/>
    </row>
    <row r="377" spans="1:8">
      <c r="A377" s="66" t="s">
        <v>337</v>
      </c>
      <c r="B377" s="387"/>
      <c r="C377" s="70">
        <v>10.7</v>
      </c>
      <c r="D377" s="69" t="s">
        <v>49</v>
      </c>
      <c r="H377"/>
    </row>
    <row r="378" spans="1:8">
      <c r="A378" s="66" t="s">
        <v>298</v>
      </c>
      <c r="B378" s="387">
        <v>0.14000000000000001</v>
      </c>
      <c r="C378" s="70"/>
      <c r="D378" s="69" t="s">
        <v>31</v>
      </c>
      <c r="H378"/>
    </row>
    <row r="379" spans="1:8">
      <c r="A379" s="66" t="s">
        <v>299</v>
      </c>
      <c r="B379" s="387"/>
      <c r="C379" s="70">
        <v>5.23</v>
      </c>
      <c r="D379" s="69" t="s">
        <v>49</v>
      </c>
      <c r="H379"/>
    </row>
    <row r="380" spans="1:8">
      <c r="A380" s="66" t="s">
        <v>300</v>
      </c>
      <c r="B380" s="387">
        <v>0.2</v>
      </c>
      <c r="C380" s="74"/>
      <c r="D380" s="69" t="s">
        <v>31</v>
      </c>
      <c r="H380"/>
    </row>
    <row r="381" spans="1:8">
      <c r="A381" s="66" t="s">
        <v>301</v>
      </c>
      <c r="B381" s="387"/>
      <c r="C381" s="72">
        <v>8.17</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0.28000000000000003</v>
      </c>
      <c r="C384" s="72"/>
      <c r="D384" s="69" t="s">
        <v>31</v>
      </c>
      <c r="H384"/>
    </row>
    <row r="385" spans="1:8">
      <c r="A385" s="66" t="s">
        <v>305</v>
      </c>
      <c r="B385" s="389"/>
      <c r="C385" s="72">
        <v>10.07</v>
      </c>
      <c r="D385" s="69" t="s">
        <v>49</v>
      </c>
      <c r="H385"/>
    </row>
    <row r="386" spans="1:8">
      <c r="A386" s="66" t="s">
        <v>306</v>
      </c>
      <c r="B386" s="389">
        <v>0.31</v>
      </c>
      <c r="C386" s="72"/>
      <c r="D386" s="69" t="s">
        <v>31</v>
      </c>
      <c r="H386"/>
    </row>
    <row r="387" spans="1:8">
      <c r="A387" s="66" t="s">
        <v>307</v>
      </c>
      <c r="B387" s="389"/>
      <c r="C387" s="72">
        <v>9.23</v>
      </c>
      <c r="D387" s="69" t="s">
        <v>49</v>
      </c>
      <c r="H387"/>
    </row>
    <row r="388" spans="1:8">
      <c r="A388" s="66" t="s">
        <v>308</v>
      </c>
      <c r="B388" s="389">
        <v>0.26</v>
      </c>
      <c r="C388" s="72"/>
      <c r="D388" s="69" t="s">
        <v>31</v>
      </c>
      <c r="H388"/>
    </row>
    <row r="389" spans="1:8">
      <c r="A389" s="66" t="s">
        <v>309</v>
      </c>
      <c r="B389" s="389"/>
      <c r="C389" s="72">
        <v>6.67</v>
      </c>
      <c r="D389" s="69" t="s">
        <v>49</v>
      </c>
      <c r="H389"/>
    </row>
    <row r="390" spans="1:8">
      <c r="A390" s="66" t="s">
        <v>310</v>
      </c>
      <c r="B390" s="389">
        <v>0.25</v>
      </c>
      <c r="C390" s="72"/>
      <c r="D390" s="69" t="s">
        <v>31</v>
      </c>
      <c r="H390"/>
    </row>
    <row r="391" spans="1:8">
      <c r="A391" s="68" t="s">
        <v>311</v>
      </c>
      <c r="B391" s="390"/>
      <c r="C391" s="73">
        <v>7.87</v>
      </c>
      <c r="D391" s="69" t="s">
        <v>49</v>
      </c>
      <c r="H391"/>
    </row>
    <row r="392" spans="1:8">
      <c r="A392" s="68" t="s">
        <v>312</v>
      </c>
      <c r="B392" s="390">
        <v>0.26</v>
      </c>
      <c r="C392" s="73"/>
      <c r="D392" s="69" t="s">
        <v>31</v>
      </c>
      <c r="H392"/>
    </row>
    <row r="393" spans="1:8">
      <c r="A393" s="68" t="s">
        <v>313</v>
      </c>
      <c r="B393" s="390"/>
      <c r="C393" s="73">
        <v>6.47</v>
      </c>
      <c r="D393" s="69" t="s">
        <v>49</v>
      </c>
      <c r="E393"/>
      <c r="H393"/>
    </row>
    <row r="394" spans="1:8">
      <c r="A394" s="68" t="s">
        <v>314</v>
      </c>
      <c r="B394" s="390">
        <v>0.26</v>
      </c>
      <c r="C394" s="73"/>
      <c r="D394" s="69" t="s">
        <v>31</v>
      </c>
      <c r="E394"/>
      <c r="H394"/>
    </row>
    <row r="395" spans="1:8">
      <c r="A395" s="68" t="s">
        <v>315</v>
      </c>
      <c r="B395" s="390"/>
      <c r="C395" s="73">
        <v>6.87</v>
      </c>
      <c r="D395" s="69" t="s">
        <v>49</v>
      </c>
      <c r="E395"/>
      <c r="H395"/>
    </row>
    <row r="396" spans="1:8">
      <c r="A396" s="68" t="s">
        <v>316</v>
      </c>
      <c r="B396" s="390">
        <v>0.3</v>
      </c>
      <c r="C396" s="73"/>
      <c r="D396" s="69" t="s">
        <v>31</v>
      </c>
      <c r="E396"/>
      <c r="H396"/>
    </row>
    <row r="397" spans="1:8">
      <c r="A397" s="68" t="s">
        <v>317</v>
      </c>
      <c r="B397" s="390"/>
      <c r="C397" s="73">
        <v>7.17</v>
      </c>
      <c r="D397" s="69" t="s">
        <v>49</v>
      </c>
      <c r="E397"/>
      <c r="H397"/>
    </row>
    <row r="398" spans="1:8">
      <c r="A398" s="68" t="s">
        <v>318</v>
      </c>
      <c r="B398" s="390">
        <v>0.34</v>
      </c>
      <c r="C398" s="73"/>
      <c r="D398" s="69" t="s">
        <v>31</v>
      </c>
    </row>
    <row r="399" spans="1:8">
      <c r="A399" s="68" t="s">
        <v>319</v>
      </c>
      <c r="B399" s="390"/>
      <c r="C399" s="73">
        <v>7.5</v>
      </c>
      <c r="D399" s="69" t="s">
        <v>49</v>
      </c>
    </row>
    <row r="400" spans="1:8">
      <c r="A400" s="68" t="s">
        <v>320</v>
      </c>
      <c r="B400" s="390">
        <v>0.32</v>
      </c>
      <c r="C400" s="73"/>
      <c r="D400" s="69" t="s">
        <v>31</v>
      </c>
    </row>
    <row r="401" spans="1:4">
      <c r="A401" s="68" t="s">
        <v>321</v>
      </c>
      <c r="B401" s="390"/>
      <c r="C401" s="73">
        <v>7.77</v>
      </c>
      <c r="D401" s="76" t="s">
        <v>49</v>
      </c>
    </row>
  </sheetData>
  <phoneticPr fontId="0" type="noConversion"/>
  <dataValidations xWindow="87" yWindow="392"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verticalDpi="300"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workbookViewId="0">
      <selection activeCell="I4" sqref="I4"/>
    </sheetView>
  </sheetViews>
  <sheetFormatPr defaultRowHeight="12.75"/>
  <cols>
    <col min="1" max="1" width="25.7109375" style="1" customWidth="1"/>
    <col min="2" max="2" width="15.140625" style="5" customWidth="1"/>
    <col min="3" max="3" width="8.28515625" style="1" customWidth="1"/>
    <col min="4" max="4" width="10.140625" style="1" customWidth="1"/>
    <col min="5" max="5" width="12" style="1" customWidth="1"/>
    <col min="6" max="6" width="14.7109375" style="1" customWidth="1"/>
    <col min="7" max="7" width="15.140625" style="1" customWidth="1"/>
    <col min="8" max="8" width="14.7109375" style="1" customWidth="1"/>
    <col min="9" max="9" width="13.28515625" customWidth="1"/>
    <col min="10" max="10" width="12.85546875" customWidth="1"/>
  </cols>
  <sheetData>
    <row r="1" spans="1:16" s="1" customFormat="1" ht="15.7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s="1" customFormat="1" ht="12.75" customHeight="1">
      <c r="A2" s="7"/>
      <c r="B2" s="7"/>
      <c r="C2" s="7"/>
      <c r="D2" s="5"/>
      <c r="E2" s="7"/>
      <c r="F2" s="5"/>
      <c r="G2" s="7"/>
      <c r="H2" s="5"/>
      <c r="I2"/>
      <c r="J2" s="5"/>
      <c r="K2" s="5"/>
      <c r="L2" s="5"/>
      <c r="M2" s="5"/>
      <c r="N2" s="5"/>
      <c r="O2" s="5"/>
      <c r="P2" s="5"/>
    </row>
    <row r="3" spans="1:16" s="1" customFormat="1" ht="12.75" customHeight="1">
      <c r="A3" s="7"/>
      <c r="B3" s="7"/>
      <c r="C3" s="7"/>
      <c r="D3" s="5"/>
      <c r="E3" s="7"/>
      <c r="F3" s="5"/>
      <c r="G3" s="7"/>
      <c r="H3" s="5"/>
      <c r="I3"/>
      <c r="J3" s="5"/>
      <c r="K3" s="5"/>
      <c r="L3" s="5"/>
      <c r="M3" s="5"/>
      <c r="N3" s="5"/>
      <c r="O3" s="5"/>
      <c r="P3" s="5"/>
    </row>
    <row r="4" spans="1:16" ht="13.5" thickBot="1">
      <c r="A4" s="21" t="s">
        <v>53</v>
      </c>
      <c r="B4" s="157">
        <v>42280</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33</v>
      </c>
      <c r="F20" s="156" t="s">
        <v>184</v>
      </c>
      <c r="G20" s="201">
        <v>0</v>
      </c>
      <c r="H20" s="202">
        <f>INDEX(rate!$F$4:$G$57,MATCH(E20,rate!$F$4:$F$57,0),2)</f>
        <v>67</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234</v>
      </c>
      <c r="B33" s="228"/>
      <c r="C33" s="229"/>
      <c r="D33" s="202" t="str">
        <f>INDEX(rate!$A$4:$D$16,MATCH(A33,rate!$A$4:$A$16,0),4)</f>
        <v>HOURS</v>
      </c>
      <c r="E33" s="230">
        <v>0</v>
      </c>
      <c r="F33" s="231">
        <f>INDEX(rate!$A$4:$D$16,MATCH(A33,rate!$A$4:$A$16,0),2)</f>
        <v>6839</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291</v>
      </c>
      <c r="B41" s="250"/>
      <c r="C41" s="251"/>
      <c r="D41" s="194" t="str">
        <f>INDEX(rate!$A$17:$D$38,MATCH(A41,rate!$A$17:$A$38,0),4)</f>
        <v>HOURS</v>
      </c>
      <c r="E41" s="252">
        <v>0</v>
      </c>
      <c r="F41" s="253">
        <f>INDEX(rate!$A$17:$D$38,MATCH(A41,rate!$A$17:$A$38,0),2)</f>
        <v>25611</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288</v>
      </c>
      <c r="B51" s="261"/>
      <c r="C51" s="194" t="str">
        <f>INDEX(rate!$A$41:$D$46,MATCH(A51,rate!$A$41:$A$46,0),4)</f>
        <v>HOURS</v>
      </c>
      <c r="D51" s="252">
        <v>0</v>
      </c>
      <c r="E51" s="194">
        <f>INDEX(rate!$A$41:$D$46,MATCH(A51,rate!$A$41:$A$46,0),2)</f>
        <v>10853</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337</v>
      </c>
      <c r="B78" s="271"/>
      <c r="C78" s="272" t="str">
        <f>INDEX(rate!$A$91:$D$124,MATCH(A78,rate!$A$91:$A$124,0),4)</f>
        <v>DAYS</v>
      </c>
      <c r="D78" s="273"/>
      <c r="E78" s="392"/>
      <c r="F78" s="272">
        <f>INDEX(rate!$A$91:$D$124,MATCH(A78,rate!$A$91:$A$124,0),3)</f>
        <v>10.7</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v>0</v>
      </c>
      <c r="H79" s="256">
        <f>E79*G79</f>
        <v>0</v>
      </c>
    </row>
    <row r="80" spans="1:8" s="66" customFormat="1" ht="10.5">
      <c r="A80" s="227" t="s">
        <v>333</v>
      </c>
      <c r="B80" s="275"/>
      <c r="C80" s="272" t="str">
        <f>INDEX(rate!$A$91:$D$124,MATCH(A80,rate!$A$91:$A$124,0),4)</f>
        <v>DAYS</v>
      </c>
      <c r="D80" s="273">
        <v>0</v>
      </c>
      <c r="E80" s="392"/>
      <c r="F80" s="272">
        <f>INDEX(rate!$A$91:$D$124,MATCH(A80,rate!$A$91:$A$124,0),3)</f>
        <v>6.03</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6.03</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243</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43171.639359143519</v>
      </c>
    </row>
    <row r="163" spans="1:9">
      <c r="A163"/>
      <c r="B163" s="10"/>
      <c r="C163"/>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A166" s="2"/>
      <c r="B166" s="10"/>
      <c r="C166" s="11"/>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136</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10853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0.17</v>
      </c>
      <c r="C368" s="69"/>
      <c r="D368" s="69" t="s">
        <v>31</v>
      </c>
      <c r="H368"/>
    </row>
    <row r="369" spans="1:8">
      <c r="A369" s="66" t="s">
        <v>330</v>
      </c>
      <c r="B369" s="388"/>
      <c r="C369" s="70">
        <v>7.4</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6.03</v>
      </c>
      <c r="D373" s="69" t="s">
        <v>49</v>
      </c>
      <c r="H373"/>
    </row>
    <row r="374" spans="1:8">
      <c r="A374" s="66" t="s">
        <v>334</v>
      </c>
      <c r="B374" s="387">
        <v>0.13</v>
      </c>
      <c r="C374" s="70"/>
      <c r="D374" s="69" t="s">
        <v>31</v>
      </c>
      <c r="H374"/>
    </row>
    <row r="375" spans="1:8">
      <c r="A375" s="66" t="s">
        <v>335</v>
      </c>
      <c r="B375" s="387"/>
      <c r="C375" s="70">
        <v>5.43</v>
      </c>
      <c r="D375" s="69" t="s">
        <v>49</v>
      </c>
      <c r="H375"/>
    </row>
    <row r="376" spans="1:8">
      <c r="A376" s="66" t="s">
        <v>336</v>
      </c>
      <c r="B376" s="387">
        <v>0.25</v>
      </c>
      <c r="C376" s="70"/>
      <c r="D376" s="69" t="s">
        <v>31</v>
      </c>
      <c r="H376"/>
    </row>
    <row r="377" spans="1:8">
      <c r="A377" s="66" t="s">
        <v>337</v>
      </c>
      <c r="B377" s="387"/>
      <c r="C377" s="70">
        <v>10.7</v>
      </c>
      <c r="D377" s="69" t="s">
        <v>49</v>
      </c>
      <c r="H377"/>
    </row>
    <row r="378" spans="1:8">
      <c r="A378" s="66" t="s">
        <v>298</v>
      </c>
      <c r="B378" s="387">
        <v>0.14000000000000001</v>
      </c>
      <c r="C378" s="70"/>
      <c r="D378" s="69" t="s">
        <v>31</v>
      </c>
      <c r="H378"/>
    </row>
    <row r="379" spans="1:8">
      <c r="A379" s="66" t="s">
        <v>299</v>
      </c>
      <c r="B379" s="387"/>
      <c r="C379" s="70">
        <v>5.23</v>
      </c>
      <c r="D379" s="69" t="s">
        <v>49</v>
      </c>
      <c r="H379"/>
    </row>
    <row r="380" spans="1:8">
      <c r="A380" s="66" t="s">
        <v>300</v>
      </c>
      <c r="B380" s="387">
        <v>0.2</v>
      </c>
      <c r="C380" s="74"/>
      <c r="D380" s="69" t="s">
        <v>31</v>
      </c>
      <c r="H380"/>
    </row>
    <row r="381" spans="1:8">
      <c r="A381" s="66" t="s">
        <v>301</v>
      </c>
      <c r="B381" s="387"/>
      <c r="C381" s="72">
        <v>8.17</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0.28000000000000003</v>
      </c>
      <c r="C384" s="72"/>
      <c r="D384" s="69" t="s">
        <v>31</v>
      </c>
      <c r="H384"/>
    </row>
    <row r="385" spans="1:8">
      <c r="A385" s="66" t="s">
        <v>305</v>
      </c>
      <c r="B385" s="389"/>
      <c r="C385" s="72">
        <v>10.07</v>
      </c>
      <c r="D385" s="69" t="s">
        <v>49</v>
      </c>
      <c r="H385"/>
    </row>
    <row r="386" spans="1:8">
      <c r="A386" s="66" t="s">
        <v>306</v>
      </c>
      <c r="B386" s="389">
        <v>0.31</v>
      </c>
      <c r="C386" s="72"/>
      <c r="D386" s="69" t="s">
        <v>31</v>
      </c>
      <c r="H386"/>
    </row>
    <row r="387" spans="1:8">
      <c r="A387" s="66" t="s">
        <v>307</v>
      </c>
      <c r="B387" s="389"/>
      <c r="C387" s="72">
        <v>9.23</v>
      </c>
      <c r="D387" s="69" t="s">
        <v>49</v>
      </c>
      <c r="H387"/>
    </row>
    <row r="388" spans="1:8">
      <c r="A388" s="66" t="s">
        <v>308</v>
      </c>
      <c r="B388" s="389">
        <v>0.26</v>
      </c>
      <c r="C388" s="72"/>
      <c r="D388" s="69" t="s">
        <v>31</v>
      </c>
      <c r="H388"/>
    </row>
    <row r="389" spans="1:8">
      <c r="A389" s="66" t="s">
        <v>309</v>
      </c>
      <c r="B389" s="389"/>
      <c r="C389" s="72">
        <v>6.67</v>
      </c>
      <c r="D389" s="69" t="s">
        <v>49</v>
      </c>
      <c r="H389"/>
    </row>
    <row r="390" spans="1:8">
      <c r="A390" s="66" t="s">
        <v>310</v>
      </c>
      <c r="B390" s="389">
        <v>0.25</v>
      </c>
      <c r="C390" s="72"/>
      <c r="D390" s="69" t="s">
        <v>31</v>
      </c>
      <c r="H390"/>
    </row>
    <row r="391" spans="1:8">
      <c r="A391" s="68" t="s">
        <v>311</v>
      </c>
      <c r="B391" s="390"/>
      <c r="C391" s="73">
        <v>7.87</v>
      </c>
      <c r="D391" s="69" t="s">
        <v>49</v>
      </c>
      <c r="H391"/>
    </row>
    <row r="392" spans="1:8">
      <c r="A392" s="68" t="s">
        <v>312</v>
      </c>
      <c r="B392" s="390">
        <v>0.26</v>
      </c>
      <c r="C392" s="73"/>
      <c r="D392" s="69" t="s">
        <v>31</v>
      </c>
      <c r="H392"/>
    </row>
    <row r="393" spans="1:8">
      <c r="A393" s="68" t="s">
        <v>313</v>
      </c>
      <c r="B393" s="390"/>
      <c r="C393" s="73">
        <v>6.47</v>
      </c>
      <c r="D393" s="69" t="s">
        <v>49</v>
      </c>
      <c r="E393"/>
      <c r="H393"/>
    </row>
    <row r="394" spans="1:8">
      <c r="A394" s="68" t="s">
        <v>314</v>
      </c>
      <c r="B394" s="390">
        <v>0.26</v>
      </c>
      <c r="C394" s="73"/>
      <c r="D394" s="69" t="s">
        <v>31</v>
      </c>
      <c r="E394"/>
      <c r="H394"/>
    </row>
    <row r="395" spans="1:8">
      <c r="A395" s="68" t="s">
        <v>315</v>
      </c>
      <c r="B395" s="390"/>
      <c r="C395" s="73">
        <v>6.87</v>
      </c>
      <c r="D395" s="69" t="s">
        <v>49</v>
      </c>
      <c r="E395"/>
      <c r="H395"/>
    </row>
    <row r="396" spans="1:8">
      <c r="A396" s="68" t="s">
        <v>316</v>
      </c>
      <c r="B396" s="390">
        <v>0.3</v>
      </c>
      <c r="C396" s="73"/>
      <c r="D396" s="69" t="s">
        <v>31</v>
      </c>
      <c r="E396"/>
      <c r="H396"/>
    </row>
    <row r="397" spans="1:8">
      <c r="A397" s="68" t="s">
        <v>317</v>
      </c>
      <c r="B397" s="390"/>
      <c r="C397" s="73">
        <v>7.17</v>
      </c>
      <c r="D397" s="69" t="s">
        <v>49</v>
      </c>
      <c r="E397"/>
      <c r="H397"/>
    </row>
    <row r="398" spans="1:8">
      <c r="A398" s="68" t="s">
        <v>318</v>
      </c>
      <c r="B398" s="390">
        <v>0.34</v>
      </c>
      <c r="C398" s="73"/>
      <c r="D398" s="69" t="s">
        <v>31</v>
      </c>
    </row>
    <row r="399" spans="1:8">
      <c r="A399" s="68" t="s">
        <v>319</v>
      </c>
      <c r="B399" s="390"/>
      <c r="C399" s="73">
        <v>7.5</v>
      </c>
      <c r="D399" s="69" t="s">
        <v>49</v>
      </c>
    </row>
    <row r="400" spans="1:8">
      <c r="A400" s="68" t="s">
        <v>320</v>
      </c>
      <c r="B400" s="390">
        <v>0.32</v>
      </c>
      <c r="C400" s="73"/>
      <c r="D400" s="69" t="s">
        <v>31</v>
      </c>
    </row>
    <row r="401" spans="1:4">
      <c r="A401" s="68" t="s">
        <v>321</v>
      </c>
      <c r="B401" s="390"/>
      <c r="C401" s="73">
        <v>7.77</v>
      </c>
      <c r="D401" s="76" t="s">
        <v>49</v>
      </c>
    </row>
  </sheetData>
  <phoneticPr fontId="0" type="noConversion"/>
  <dataValidations xWindow="85" yWindow="326"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horizontalDpi="4294967293"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zoomScaleNormal="100" workbookViewId="0">
      <selection activeCell="H4" sqref="H4"/>
    </sheetView>
  </sheetViews>
  <sheetFormatPr defaultRowHeight="12.75"/>
  <cols>
    <col min="1" max="1" width="24.42578125" style="1" customWidth="1"/>
    <col min="2" max="2" width="14.85546875" style="5" customWidth="1"/>
    <col min="3" max="3" width="7.42578125" style="1" customWidth="1"/>
    <col min="4" max="4" width="10.140625" style="1" customWidth="1"/>
    <col min="5" max="5" width="11.85546875" style="1" customWidth="1"/>
    <col min="6" max="6" width="14.7109375" style="1" customWidth="1"/>
    <col min="7" max="7" width="15" style="1" customWidth="1"/>
    <col min="8" max="8" width="15.42578125" style="1" customWidth="1"/>
    <col min="9" max="9" width="14.5703125" customWidth="1"/>
    <col min="10" max="10" width="14" customWidth="1"/>
  </cols>
  <sheetData>
    <row r="1" spans="1:16" s="1" customFormat="1" ht="17.2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s="1" customFormat="1" ht="12.75" customHeight="1">
      <c r="A2" s="7"/>
      <c r="B2" s="7"/>
      <c r="C2" s="7"/>
      <c r="D2" s="5"/>
      <c r="E2" s="7"/>
      <c r="F2" s="5"/>
      <c r="G2" s="7"/>
      <c r="H2" s="5"/>
      <c r="I2"/>
      <c r="J2" s="5"/>
      <c r="K2" s="5"/>
      <c r="L2" s="5"/>
      <c r="M2" s="5"/>
      <c r="N2" s="5"/>
      <c r="O2" s="5"/>
      <c r="P2" s="5"/>
    </row>
    <row r="3" spans="1:16" s="1" customFormat="1" ht="12.75" customHeight="1">
      <c r="A3" s="7"/>
      <c r="B3" s="7"/>
      <c r="C3" s="7"/>
      <c r="D3" s="5"/>
      <c r="E3" s="7"/>
      <c r="F3" s="5"/>
      <c r="G3" s="7"/>
      <c r="H3" s="5"/>
      <c r="I3"/>
      <c r="J3" s="5"/>
      <c r="K3" s="5"/>
      <c r="L3" s="5"/>
      <c r="M3" s="5"/>
      <c r="N3" s="5"/>
      <c r="O3" s="5"/>
      <c r="P3" s="5"/>
    </row>
    <row r="4" spans="1:16" ht="13.5" thickBot="1">
      <c r="A4" s="21" t="s">
        <v>53</v>
      </c>
      <c r="B4" s="157">
        <v>42281</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70</v>
      </c>
      <c r="F20" s="156" t="s">
        <v>184</v>
      </c>
      <c r="G20" s="201">
        <v>0</v>
      </c>
      <c r="H20" s="202">
        <f>INDEX(rate!$F$4:$G$57,MATCH(E20,rate!$F$4:$F$57,0),2)</f>
        <v>115</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294</v>
      </c>
      <c r="B41" s="250"/>
      <c r="C41" s="251"/>
      <c r="D41" s="194" t="str">
        <f>INDEX(rate!$A$17:$D$38,MATCH(A41,rate!$A$17:$A$38,0),4)</f>
        <v>HOURS</v>
      </c>
      <c r="E41" s="252">
        <v>0</v>
      </c>
      <c r="F41" s="253">
        <f>INDEX(rate!$A$17:$D$38,MATCH(A41,rate!$A$17:$A$38,0),2)</f>
        <v>13323</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287</v>
      </c>
      <c r="B51" s="261"/>
      <c r="C51" s="194" t="str">
        <f>INDEX(rate!$A$41:$D$46,MATCH(A51,rate!$A$41:$A$46,0),4)</f>
        <v>HOURS</v>
      </c>
      <c r="D51" s="252">
        <v>0</v>
      </c>
      <c r="E51" s="194">
        <f>INDEX(rate!$A$41:$D$46,MATCH(A51,rate!$A$41:$A$46,0),2)</f>
        <v>15562</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299</v>
      </c>
      <c r="B78" s="271"/>
      <c r="C78" s="272" t="str">
        <f>INDEX(rate!$A$91:$D$124,MATCH(A78,rate!$A$91:$A$124,0),4)</f>
        <v>DAYS</v>
      </c>
      <c r="D78" s="273">
        <v>0</v>
      </c>
      <c r="E78" s="392"/>
      <c r="F78" s="272">
        <f>INDEX(rate!$A$91:$D$124,MATCH(A78,rate!$A$91:$A$124,0),3)</f>
        <v>5.23</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v>0</v>
      </c>
      <c r="H79" s="256">
        <f>E79*G79</f>
        <v>0</v>
      </c>
    </row>
    <row r="80" spans="1:8" s="66" customFormat="1" ht="10.5">
      <c r="A80" s="227" t="s">
        <v>333</v>
      </c>
      <c r="B80" s="275"/>
      <c r="C80" s="272" t="str">
        <f>INDEX(rate!$A$91:$D$124,MATCH(A80,rate!$A$91:$A$124,0),4)</f>
        <v>DAYS</v>
      </c>
      <c r="D80" s="273">
        <v>0</v>
      </c>
      <c r="E80" s="392"/>
      <c r="F80" s="272">
        <f>INDEX(rate!$A$91:$D$124,MATCH(A80,rate!$A$91:$A$124,0),3)</f>
        <v>6.03</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6.03</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244</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43171.639359143519</v>
      </c>
    </row>
    <row r="163" spans="1:9">
      <c r="A163"/>
      <c r="B163" s="10"/>
      <c r="C163"/>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A166" s="2"/>
      <c r="B166" s="10"/>
      <c r="C166" s="11"/>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9924</v>
      </c>
      <c r="D318" s="69" t="s">
        <v>29</v>
      </c>
      <c r="F318" s="66" t="s">
        <v>190</v>
      </c>
      <c r="G318" s="70">
        <v>136</v>
      </c>
      <c r="H318"/>
    </row>
    <row r="319" spans="1:8">
      <c r="A319" s="66" t="s">
        <v>286</v>
      </c>
      <c r="B319" s="75">
        <v>28638</v>
      </c>
      <c r="D319" s="69" t="s">
        <v>29</v>
      </c>
      <c r="F319" s="66" t="s">
        <v>258</v>
      </c>
      <c r="G319" s="70">
        <v>134</v>
      </c>
      <c r="H319"/>
    </row>
    <row r="320" spans="1:8">
      <c r="A320" s="66" t="s">
        <v>138</v>
      </c>
      <c r="B320" s="70">
        <v>21205</v>
      </c>
      <c r="D320" s="69" t="s">
        <v>29</v>
      </c>
      <c r="F320" s="66" t="s">
        <v>259</v>
      </c>
      <c r="G320" s="70">
        <v>110</v>
      </c>
      <c r="H320"/>
    </row>
    <row r="321" spans="1:8">
      <c r="A321" s="66" t="s">
        <v>287</v>
      </c>
      <c r="B321" s="70">
        <v>14979</v>
      </c>
      <c r="D321" s="69" t="s">
        <v>29</v>
      </c>
      <c r="F321" s="66" t="s">
        <v>74</v>
      </c>
      <c r="G321" s="72">
        <v>33</v>
      </c>
      <c r="H321"/>
    </row>
    <row r="322" spans="1:8">
      <c r="A322" s="66" t="s">
        <v>288</v>
      </c>
      <c r="B322" s="70">
        <v>12151</v>
      </c>
      <c r="D322" s="69" t="s">
        <v>29</v>
      </c>
      <c r="F322" s="68" t="s">
        <v>75</v>
      </c>
      <c r="G322" s="73">
        <v>39</v>
      </c>
      <c r="H322"/>
    </row>
    <row r="323" spans="1:8">
      <c r="A323" s="66" t="s">
        <v>139</v>
      </c>
      <c r="B323" s="70">
        <v>8226</v>
      </c>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0.17</v>
      </c>
      <c r="C368" s="69"/>
      <c r="D368" s="69" t="s">
        <v>31</v>
      </c>
      <c r="H368"/>
    </row>
    <row r="369" spans="1:8">
      <c r="A369" s="66" t="s">
        <v>330</v>
      </c>
      <c r="B369" s="388"/>
      <c r="C369" s="70">
        <v>7.4</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6.03</v>
      </c>
      <c r="D373" s="69" t="s">
        <v>49</v>
      </c>
      <c r="H373"/>
    </row>
    <row r="374" spans="1:8">
      <c r="A374" s="66" t="s">
        <v>334</v>
      </c>
      <c r="B374" s="387">
        <v>0.13</v>
      </c>
      <c r="C374" s="70"/>
      <c r="D374" s="69" t="s">
        <v>31</v>
      </c>
      <c r="H374"/>
    </row>
    <row r="375" spans="1:8">
      <c r="A375" s="66" t="s">
        <v>335</v>
      </c>
      <c r="B375" s="387"/>
      <c r="C375" s="70">
        <v>5.43</v>
      </c>
      <c r="D375" s="69" t="s">
        <v>49</v>
      </c>
      <c r="H375"/>
    </row>
    <row r="376" spans="1:8">
      <c r="A376" s="66" t="s">
        <v>336</v>
      </c>
      <c r="B376" s="387">
        <v>0.25</v>
      </c>
      <c r="C376" s="70"/>
      <c r="D376" s="69" t="s">
        <v>31</v>
      </c>
      <c r="H376"/>
    </row>
    <row r="377" spans="1:8">
      <c r="A377" s="66" t="s">
        <v>337</v>
      </c>
      <c r="B377" s="387"/>
      <c r="C377" s="70">
        <v>10.7</v>
      </c>
      <c r="D377" s="69" t="s">
        <v>49</v>
      </c>
      <c r="H377"/>
    </row>
    <row r="378" spans="1:8">
      <c r="A378" s="66" t="s">
        <v>298</v>
      </c>
      <c r="B378" s="387">
        <v>0.14000000000000001</v>
      </c>
      <c r="C378" s="70"/>
      <c r="D378" s="69" t="s">
        <v>31</v>
      </c>
      <c r="H378"/>
    </row>
    <row r="379" spans="1:8">
      <c r="A379" s="66" t="s">
        <v>299</v>
      </c>
      <c r="B379" s="387"/>
      <c r="C379" s="70">
        <v>5.23</v>
      </c>
      <c r="D379" s="69" t="s">
        <v>49</v>
      </c>
      <c r="H379"/>
    </row>
    <row r="380" spans="1:8">
      <c r="A380" s="66" t="s">
        <v>300</v>
      </c>
      <c r="B380" s="387">
        <v>0.2</v>
      </c>
      <c r="C380" s="74"/>
      <c r="D380" s="69" t="s">
        <v>31</v>
      </c>
      <c r="H380"/>
    </row>
    <row r="381" spans="1:8">
      <c r="A381" s="66" t="s">
        <v>301</v>
      </c>
      <c r="B381" s="387"/>
      <c r="C381" s="72">
        <v>8.17</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0.28000000000000003</v>
      </c>
      <c r="C384" s="72"/>
      <c r="D384" s="69" t="s">
        <v>31</v>
      </c>
      <c r="H384"/>
    </row>
    <row r="385" spans="1:8">
      <c r="A385" s="66" t="s">
        <v>305</v>
      </c>
      <c r="B385" s="389"/>
      <c r="C385" s="72">
        <v>10.07</v>
      </c>
      <c r="D385" s="69" t="s">
        <v>49</v>
      </c>
      <c r="H385"/>
    </row>
    <row r="386" spans="1:8">
      <c r="A386" s="66" t="s">
        <v>306</v>
      </c>
      <c r="B386" s="389">
        <v>0.31</v>
      </c>
      <c r="C386" s="72"/>
      <c r="D386" s="69" t="s">
        <v>31</v>
      </c>
      <c r="H386"/>
    </row>
    <row r="387" spans="1:8">
      <c r="A387" s="66" t="s">
        <v>307</v>
      </c>
      <c r="B387" s="389"/>
      <c r="C387" s="72">
        <v>9.23</v>
      </c>
      <c r="D387" s="69" t="s">
        <v>49</v>
      </c>
      <c r="H387"/>
    </row>
    <row r="388" spans="1:8">
      <c r="A388" s="66" t="s">
        <v>308</v>
      </c>
      <c r="B388" s="389">
        <v>0.26</v>
      </c>
      <c r="C388" s="72"/>
      <c r="D388" s="69" t="s">
        <v>31</v>
      </c>
      <c r="H388"/>
    </row>
    <row r="389" spans="1:8">
      <c r="A389" s="66" t="s">
        <v>309</v>
      </c>
      <c r="B389" s="389"/>
      <c r="C389" s="72">
        <v>6.67</v>
      </c>
      <c r="D389" s="69" t="s">
        <v>49</v>
      </c>
      <c r="H389"/>
    </row>
    <row r="390" spans="1:8">
      <c r="A390" s="66" t="s">
        <v>310</v>
      </c>
      <c r="B390" s="389">
        <v>0.25</v>
      </c>
      <c r="C390" s="72"/>
      <c r="D390" s="69" t="s">
        <v>31</v>
      </c>
      <c r="H390"/>
    </row>
    <row r="391" spans="1:8">
      <c r="A391" s="68" t="s">
        <v>311</v>
      </c>
      <c r="B391" s="390"/>
      <c r="C391" s="73">
        <v>7.87</v>
      </c>
      <c r="D391" s="69" t="s">
        <v>49</v>
      </c>
      <c r="H391"/>
    </row>
    <row r="392" spans="1:8">
      <c r="A392" s="68" t="s">
        <v>312</v>
      </c>
      <c r="B392" s="390">
        <v>0.26</v>
      </c>
      <c r="C392" s="73"/>
      <c r="D392" s="69" t="s">
        <v>31</v>
      </c>
      <c r="H392"/>
    </row>
    <row r="393" spans="1:8">
      <c r="A393" s="68" t="s">
        <v>313</v>
      </c>
      <c r="B393" s="390"/>
      <c r="C393" s="73">
        <v>6.47</v>
      </c>
      <c r="D393" s="69" t="s">
        <v>49</v>
      </c>
      <c r="E393"/>
      <c r="H393"/>
    </row>
    <row r="394" spans="1:8">
      <c r="A394" s="68" t="s">
        <v>314</v>
      </c>
      <c r="B394" s="390">
        <v>0.26</v>
      </c>
      <c r="C394" s="73"/>
      <c r="D394" s="69" t="s">
        <v>31</v>
      </c>
      <c r="E394"/>
      <c r="H394"/>
    </row>
    <row r="395" spans="1:8">
      <c r="A395" s="68" t="s">
        <v>315</v>
      </c>
      <c r="B395" s="390"/>
      <c r="C395" s="73">
        <v>6.87</v>
      </c>
      <c r="D395" s="69" t="s">
        <v>49</v>
      </c>
      <c r="E395"/>
      <c r="H395"/>
    </row>
    <row r="396" spans="1:8">
      <c r="A396" s="68" t="s">
        <v>316</v>
      </c>
      <c r="B396" s="390">
        <v>0.3</v>
      </c>
      <c r="C396" s="73"/>
      <c r="D396" s="69" t="s">
        <v>31</v>
      </c>
      <c r="E396"/>
      <c r="H396"/>
    </row>
    <row r="397" spans="1:8">
      <c r="A397" s="68" t="s">
        <v>317</v>
      </c>
      <c r="B397" s="390"/>
      <c r="C397" s="73">
        <v>7.17</v>
      </c>
      <c r="D397" s="69" t="s">
        <v>49</v>
      </c>
      <c r="E397"/>
      <c r="H397"/>
    </row>
    <row r="398" spans="1:8">
      <c r="A398" s="68" t="s">
        <v>318</v>
      </c>
      <c r="B398" s="390">
        <v>0.34</v>
      </c>
      <c r="C398" s="73"/>
      <c r="D398" s="69" t="s">
        <v>31</v>
      </c>
    </row>
    <row r="399" spans="1:8">
      <c r="A399" s="68" t="s">
        <v>319</v>
      </c>
      <c r="B399" s="390"/>
      <c r="C399" s="73">
        <v>7.5</v>
      </c>
      <c r="D399" s="69" t="s">
        <v>49</v>
      </c>
    </row>
    <row r="400" spans="1:8">
      <c r="A400" s="68" t="s">
        <v>320</v>
      </c>
      <c r="B400" s="390">
        <v>0.32</v>
      </c>
      <c r="C400" s="73"/>
      <c r="D400" s="69" t="s">
        <v>31</v>
      </c>
    </row>
    <row r="401" spans="1:4">
      <c r="A401" s="68" t="s">
        <v>321</v>
      </c>
      <c r="B401" s="390"/>
      <c r="C401" s="73">
        <v>7.77</v>
      </c>
      <c r="D401" s="76" t="s">
        <v>49</v>
      </c>
    </row>
  </sheetData>
  <phoneticPr fontId="0" type="noConversion"/>
  <dataValidations xWindow="87" yWindow="659"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workbookViewId="0">
      <selection activeCell="G4" sqref="G3:G4"/>
    </sheetView>
  </sheetViews>
  <sheetFormatPr defaultRowHeight="12.75"/>
  <cols>
    <col min="1" max="1" width="24.7109375" style="1" customWidth="1"/>
    <col min="2" max="2" width="14.28515625" style="5" customWidth="1"/>
    <col min="3" max="3" width="7.5703125" style="1" customWidth="1"/>
    <col min="4" max="4" width="10.140625" style="1" customWidth="1"/>
    <col min="5" max="5" width="12.28515625" style="1" customWidth="1"/>
    <col min="6" max="6" width="16" style="1" customWidth="1"/>
    <col min="7" max="7" width="14" style="1" customWidth="1"/>
    <col min="8" max="8" width="15" style="1" customWidth="1"/>
    <col min="9" max="9" width="13.28515625" customWidth="1"/>
    <col min="10" max="10" width="14.140625" customWidth="1"/>
  </cols>
  <sheetData>
    <row r="1" spans="1:16" s="1" customFormat="1" ht="16.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s="1" customFormat="1" ht="12" customHeight="1">
      <c r="A2" s="7"/>
      <c r="B2" s="7"/>
      <c r="C2" s="7"/>
      <c r="D2" s="5"/>
      <c r="E2" s="7"/>
      <c r="F2" s="5"/>
      <c r="G2" s="7"/>
      <c r="H2" s="5"/>
      <c r="I2"/>
      <c r="J2" s="5"/>
      <c r="K2" s="5"/>
      <c r="L2" s="5"/>
      <c r="M2" s="5"/>
      <c r="N2" s="5"/>
      <c r="O2" s="5"/>
      <c r="P2" s="5"/>
    </row>
    <row r="3" spans="1:16" s="1" customFormat="1" ht="12.75" customHeight="1">
      <c r="A3" s="7"/>
      <c r="B3" s="7"/>
      <c r="C3" s="7"/>
      <c r="D3" s="5"/>
      <c r="E3" s="7"/>
      <c r="F3" s="5"/>
      <c r="G3" s="7"/>
      <c r="H3" s="5"/>
      <c r="I3"/>
      <c r="J3" s="5"/>
      <c r="K3" s="5"/>
      <c r="L3" s="5"/>
      <c r="M3" s="5"/>
      <c r="N3" s="5"/>
      <c r="O3" s="5"/>
      <c r="P3" s="5"/>
    </row>
    <row r="4" spans="1:16" ht="13.5" thickBot="1">
      <c r="A4" s="21" t="s">
        <v>53</v>
      </c>
      <c r="B4" s="157">
        <v>42282</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70</v>
      </c>
      <c r="F20" s="156" t="s">
        <v>184</v>
      </c>
      <c r="G20" s="201">
        <v>0</v>
      </c>
      <c r="H20" s="202">
        <f>INDEX(rate!$F$4:$G$57,MATCH(E20,rate!$F$4:$F$57,0),2)</f>
        <v>115</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294</v>
      </c>
      <c r="B41" s="250"/>
      <c r="C41" s="251"/>
      <c r="D41" s="194" t="str">
        <f>INDEX(rate!$A$17:$D$38,MATCH(A41,rate!$A$17:$A$38,0),4)</f>
        <v>HOURS</v>
      </c>
      <c r="E41" s="252">
        <v>0</v>
      </c>
      <c r="F41" s="253">
        <f>INDEX(rate!$A$17:$D$38,MATCH(A41,rate!$A$17:$A$38,0),2)</f>
        <v>13323</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138</v>
      </c>
      <c r="B51" s="261"/>
      <c r="C51" s="194" t="str">
        <f>INDEX(rate!$A$41:$D$46,MATCH(A51,rate!$A$41:$A$46,0),4)</f>
        <v>HOURS</v>
      </c>
      <c r="D51" s="252">
        <v>0</v>
      </c>
      <c r="E51" s="194">
        <f>INDEX(rate!$A$41:$D$46,MATCH(A51,rate!$A$41:$A$46,0),2)</f>
        <v>19588</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335</v>
      </c>
      <c r="B78" s="271"/>
      <c r="C78" s="272" t="str">
        <f>INDEX(rate!$A$91:$D$124,MATCH(A78,rate!$A$91:$A$124,0),4)</f>
        <v>DAYS</v>
      </c>
      <c r="D78" s="273"/>
      <c r="E78" s="392"/>
      <c r="F78" s="272">
        <f>INDEX(rate!$A$91:$D$124,MATCH(A78,rate!$A$91:$A$124,0),3)</f>
        <v>5.43</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v>0</v>
      </c>
      <c r="H79" s="256">
        <f>E79*G79</f>
        <v>0</v>
      </c>
    </row>
    <row r="80" spans="1:8" s="66" customFormat="1" ht="10.5">
      <c r="A80" s="227" t="s">
        <v>337</v>
      </c>
      <c r="B80" s="275"/>
      <c r="C80" s="272" t="str">
        <f>INDEX(rate!$A$91:$D$124,MATCH(A80,rate!$A$91:$A$124,0),4)</f>
        <v>DAYS</v>
      </c>
      <c r="D80" s="273">
        <v>0</v>
      </c>
      <c r="E80" s="392"/>
      <c r="F80" s="272">
        <f>INDEX(rate!$A$91:$D$124,MATCH(A80,rate!$A$91:$A$124,0),3)</f>
        <v>10.7</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6.03</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244</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43171.639359143519</v>
      </c>
    </row>
    <row r="163" spans="1:9">
      <c r="A163"/>
    </row>
    <row r="164" spans="1:9" ht="13.5" thickBot="1">
      <c r="A164"/>
    </row>
    <row r="165" spans="1:9" s="43" customFormat="1" ht="25.5" thickBot="1">
      <c r="A165" s="386" t="s">
        <v>327</v>
      </c>
      <c r="B165" s="381"/>
      <c r="C165" s="382"/>
      <c r="D165" s="383"/>
      <c r="E165" s="382"/>
      <c r="F165" s="383"/>
      <c r="G165" s="382"/>
      <c r="H165" s="384"/>
      <c r="I165" s="385"/>
    </row>
    <row r="166" spans="1:9">
      <c r="A166"/>
    </row>
    <row r="167" spans="1:9">
      <c r="A167"/>
    </row>
    <row r="168" spans="1:9">
      <c r="A168"/>
    </row>
    <row r="169" spans="1:9">
      <c r="A169"/>
    </row>
    <row r="170" spans="1:9">
      <c r="A170"/>
    </row>
    <row r="171" spans="1:9">
      <c r="A171"/>
    </row>
    <row r="172" spans="1:9">
      <c r="A172"/>
    </row>
    <row r="173" spans="1:9">
      <c r="A173"/>
    </row>
    <row r="174" spans="1:9">
      <c r="A174"/>
    </row>
    <row r="175" spans="1:9">
      <c r="A175"/>
    </row>
    <row r="176" spans="1:9">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5940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136</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10853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0.17</v>
      </c>
      <c r="C368" s="69"/>
      <c r="D368" s="69" t="s">
        <v>31</v>
      </c>
      <c r="H368"/>
    </row>
    <row r="369" spans="1:8">
      <c r="A369" s="66" t="s">
        <v>330</v>
      </c>
      <c r="B369" s="388"/>
      <c r="C369" s="70">
        <v>7.4</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6.03</v>
      </c>
      <c r="D373" s="69" t="s">
        <v>49</v>
      </c>
      <c r="H373"/>
    </row>
    <row r="374" spans="1:8">
      <c r="A374" s="66" t="s">
        <v>334</v>
      </c>
      <c r="B374" s="387">
        <v>0.13</v>
      </c>
      <c r="C374" s="70"/>
      <c r="D374" s="69" t="s">
        <v>31</v>
      </c>
      <c r="H374"/>
    </row>
    <row r="375" spans="1:8">
      <c r="A375" s="66" t="s">
        <v>335</v>
      </c>
      <c r="B375" s="387"/>
      <c r="C375" s="70">
        <v>5.43</v>
      </c>
      <c r="D375" s="69" t="s">
        <v>49</v>
      </c>
      <c r="H375"/>
    </row>
    <row r="376" spans="1:8">
      <c r="A376" s="66" t="s">
        <v>336</v>
      </c>
      <c r="B376" s="387">
        <v>0.25</v>
      </c>
      <c r="C376" s="70"/>
      <c r="D376" s="69" t="s">
        <v>31</v>
      </c>
      <c r="H376"/>
    </row>
    <row r="377" spans="1:8">
      <c r="A377" s="66" t="s">
        <v>337</v>
      </c>
      <c r="B377" s="387"/>
      <c r="C377" s="70">
        <v>10.7</v>
      </c>
      <c r="D377" s="69" t="s">
        <v>49</v>
      </c>
      <c r="H377"/>
    </row>
    <row r="378" spans="1:8">
      <c r="A378" s="66" t="s">
        <v>298</v>
      </c>
      <c r="B378" s="387">
        <v>0.14000000000000001</v>
      </c>
      <c r="C378" s="70"/>
      <c r="D378" s="69" t="s">
        <v>31</v>
      </c>
      <c r="H378"/>
    </row>
    <row r="379" spans="1:8">
      <c r="A379" s="66" t="s">
        <v>299</v>
      </c>
      <c r="B379" s="387"/>
      <c r="C379" s="70">
        <v>5.23</v>
      </c>
      <c r="D379" s="69" t="s">
        <v>49</v>
      </c>
      <c r="H379"/>
    </row>
    <row r="380" spans="1:8">
      <c r="A380" s="66" t="s">
        <v>300</v>
      </c>
      <c r="B380" s="387">
        <v>0.2</v>
      </c>
      <c r="C380" s="74"/>
      <c r="D380" s="69" t="s">
        <v>31</v>
      </c>
      <c r="H380"/>
    </row>
    <row r="381" spans="1:8">
      <c r="A381" s="66" t="s">
        <v>301</v>
      </c>
      <c r="B381" s="387"/>
      <c r="C381" s="72">
        <v>8.17</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0.28000000000000003</v>
      </c>
      <c r="C384" s="72"/>
      <c r="D384" s="69" t="s">
        <v>31</v>
      </c>
      <c r="H384"/>
    </row>
    <row r="385" spans="1:8">
      <c r="A385" s="66" t="s">
        <v>305</v>
      </c>
      <c r="B385" s="389"/>
      <c r="C385" s="72">
        <v>10.07</v>
      </c>
      <c r="D385" s="69" t="s">
        <v>49</v>
      </c>
      <c r="H385"/>
    </row>
    <row r="386" spans="1:8">
      <c r="A386" s="66" t="s">
        <v>306</v>
      </c>
      <c r="B386" s="389">
        <v>0.31</v>
      </c>
      <c r="C386" s="72"/>
      <c r="D386" s="69" t="s">
        <v>31</v>
      </c>
      <c r="H386"/>
    </row>
    <row r="387" spans="1:8">
      <c r="A387" s="66" t="s">
        <v>307</v>
      </c>
      <c r="B387" s="389"/>
      <c r="C387" s="72">
        <v>9.23</v>
      </c>
      <c r="D387" s="69" t="s">
        <v>49</v>
      </c>
      <c r="H387"/>
    </row>
    <row r="388" spans="1:8">
      <c r="A388" s="66" t="s">
        <v>308</v>
      </c>
      <c r="B388" s="389">
        <v>0.26</v>
      </c>
      <c r="C388" s="72"/>
      <c r="D388" s="69" t="s">
        <v>31</v>
      </c>
      <c r="H388"/>
    </row>
    <row r="389" spans="1:8">
      <c r="A389" s="66" t="s">
        <v>309</v>
      </c>
      <c r="B389" s="389"/>
      <c r="C389" s="72">
        <v>6.67</v>
      </c>
      <c r="D389" s="69" t="s">
        <v>49</v>
      </c>
      <c r="H389"/>
    </row>
    <row r="390" spans="1:8">
      <c r="A390" s="66" t="s">
        <v>310</v>
      </c>
      <c r="B390" s="389">
        <v>0.25</v>
      </c>
      <c r="C390" s="72"/>
      <c r="D390" s="69" t="s">
        <v>31</v>
      </c>
      <c r="H390"/>
    </row>
    <row r="391" spans="1:8">
      <c r="A391" s="68" t="s">
        <v>311</v>
      </c>
      <c r="B391" s="390"/>
      <c r="C391" s="73">
        <v>7.87</v>
      </c>
      <c r="D391" s="69" t="s">
        <v>49</v>
      </c>
      <c r="H391"/>
    </row>
    <row r="392" spans="1:8">
      <c r="A392" s="68" t="s">
        <v>312</v>
      </c>
      <c r="B392" s="390">
        <v>0.26</v>
      </c>
      <c r="C392" s="73"/>
      <c r="D392" s="69" t="s">
        <v>31</v>
      </c>
      <c r="H392"/>
    </row>
    <row r="393" spans="1:8">
      <c r="A393" s="68" t="s">
        <v>313</v>
      </c>
      <c r="B393" s="390"/>
      <c r="C393" s="73">
        <v>6.47</v>
      </c>
      <c r="D393" s="69" t="s">
        <v>49</v>
      </c>
      <c r="E393"/>
      <c r="H393"/>
    </row>
    <row r="394" spans="1:8">
      <c r="A394" s="68" t="s">
        <v>314</v>
      </c>
      <c r="B394" s="390">
        <v>0.26</v>
      </c>
      <c r="C394" s="73"/>
      <c r="D394" s="69" t="s">
        <v>31</v>
      </c>
      <c r="E394"/>
      <c r="H394"/>
    </row>
    <row r="395" spans="1:8">
      <c r="A395" s="68" t="s">
        <v>315</v>
      </c>
      <c r="B395" s="390"/>
      <c r="C395" s="73">
        <v>6.87</v>
      </c>
      <c r="D395" s="69" t="s">
        <v>49</v>
      </c>
      <c r="E395"/>
      <c r="H395"/>
    </row>
    <row r="396" spans="1:8">
      <c r="A396" s="68" t="s">
        <v>316</v>
      </c>
      <c r="B396" s="390">
        <v>0.3</v>
      </c>
      <c r="C396" s="73"/>
      <c r="D396" s="69" t="s">
        <v>31</v>
      </c>
      <c r="E396"/>
      <c r="H396"/>
    </row>
    <row r="397" spans="1:8">
      <c r="A397" s="68" t="s">
        <v>317</v>
      </c>
      <c r="B397" s="390"/>
      <c r="C397" s="73">
        <v>7.17</v>
      </c>
      <c r="D397" s="69" t="s">
        <v>49</v>
      </c>
      <c r="E397"/>
      <c r="H397"/>
    </row>
    <row r="398" spans="1:8">
      <c r="A398" s="68" t="s">
        <v>318</v>
      </c>
      <c r="B398" s="390">
        <v>0.34</v>
      </c>
      <c r="C398" s="73"/>
      <c r="D398" s="69" t="s">
        <v>31</v>
      </c>
    </row>
    <row r="399" spans="1:8">
      <c r="A399" s="68" t="s">
        <v>319</v>
      </c>
      <c r="B399" s="390"/>
      <c r="C399" s="73">
        <v>7.5</v>
      </c>
      <c r="D399" s="69" t="s">
        <v>49</v>
      </c>
    </row>
    <row r="400" spans="1:8">
      <c r="A400" s="68" t="s">
        <v>320</v>
      </c>
      <c r="B400" s="390">
        <v>0.32</v>
      </c>
      <c r="C400" s="73"/>
      <c r="D400" s="69" t="s">
        <v>31</v>
      </c>
    </row>
    <row r="401" spans="1:4">
      <c r="A401" s="68" t="s">
        <v>321</v>
      </c>
      <c r="B401" s="390"/>
      <c r="C401" s="73">
        <v>7.77</v>
      </c>
      <c r="D401" s="76" t="s">
        <v>49</v>
      </c>
    </row>
  </sheetData>
  <phoneticPr fontId="0" type="noConversion"/>
  <dataValidations xWindow="87" yWindow="547"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1"/>
  <sheetViews>
    <sheetView showGridLines="0" workbookViewId="0">
      <selection activeCell="H4" sqref="H4"/>
    </sheetView>
  </sheetViews>
  <sheetFormatPr defaultRowHeight="12.75"/>
  <cols>
    <col min="1" max="1" width="28.42578125" style="1" customWidth="1"/>
    <col min="2" max="2" width="14.28515625" style="5" customWidth="1"/>
    <col min="3" max="3" width="8.42578125" style="1" customWidth="1"/>
    <col min="4" max="4" width="10.5703125" style="1" customWidth="1"/>
    <col min="5" max="5" width="12.28515625" style="1" customWidth="1"/>
    <col min="6" max="6" width="14.7109375" style="1" customWidth="1"/>
    <col min="7" max="7" width="14.140625" style="1" customWidth="1"/>
    <col min="8" max="8" width="15.140625" style="1" customWidth="1"/>
    <col min="9" max="9" width="13" customWidth="1"/>
    <col min="10" max="10" width="13.7109375" customWidth="1"/>
  </cols>
  <sheetData>
    <row r="1" spans="1:16" s="1" customFormat="1" ht="15.75" customHeight="1" thickBot="1">
      <c r="A1" s="19" t="s">
        <v>3</v>
      </c>
      <c r="B1" s="354" t="str">
        <f>'Daily Summary'!K2</f>
        <v>S15025</v>
      </c>
      <c r="D1" s="12"/>
      <c r="E1" s="20" t="s">
        <v>51</v>
      </c>
      <c r="F1" s="355" t="str">
        <f>'Daily Summary'!A1</f>
        <v>T/S Kevin McCormack</v>
      </c>
      <c r="G1" s="356"/>
      <c r="H1" s="24"/>
      <c r="I1"/>
      <c r="J1" s="15"/>
      <c r="K1" s="5"/>
      <c r="L1" s="5"/>
      <c r="M1" s="5"/>
      <c r="N1" s="5"/>
      <c r="O1" s="5"/>
      <c r="P1" s="5"/>
    </row>
    <row r="2" spans="1:16" s="1" customFormat="1" ht="12.75" customHeight="1">
      <c r="A2" s="7"/>
      <c r="B2" s="7"/>
      <c r="C2" s="7"/>
      <c r="D2" s="5"/>
      <c r="E2" s="7"/>
      <c r="F2" s="5"/>
      <c r="G2" s="7"/>
      <c r="H2" s="5"/>
      <c r="I2"/>
      <c r="J2" s="5"/>
      <c r="K2" s="5"/>
      <c r="L2" s="5"/>
      <c r="M2" s="5"/>
      <c r="N2" s="5"/>
      <c r="O2" s="5"/>
      <c r="P2" s="5"/>
    </row>
    <row r="3" spans="1:16" s="1" customFormat="1" ht="12.75" customHeight="1">
      <c r="A3" s="7"/>
      <c r="B3" s="7"/>
      <c r="C3" s="7"/>
      <c r="D3" s="5"/>
      <c r="E3" s="7"/>
      <c r="F3" s="5"/>
      <c r="G3" s="7"/>
      <c r="H3" s="5"/>
      <c r="I3"/>
      <c r="J3" s="5"/>
      <c r="K3" s="5"/>
      <c r="L3" s="5"/>
      <c r="M3" s="5"/>
      <c r="N3" s="5"/>
      <c r="O3" s="5"/>
      <c r="P3" s="5"/>
    </row>
    <row r="4" spans="1:16" ht="13.5" thickBot="1">
      <c r="A4" s="21" t="s">
        <v>53</v>
      </c>
      <c r="B4" s="157">
        <v>42283</v>
      </c>
      <c r="C4" s="22"/>
      <c r="D4" s="9"/>
      <c r="E4" s="6" t="s">
        <v>52</v>
      </c>
      <c r="F4" s="23"/>
      <c r="G4" s="158"/>
      <c r="H4" s="159"/>
      <c r="I4" s="159"/>
    </row>
    <row r="5" spans="1:16" ht="13.5" thickBot="1">
      <c r="A5" s="5"/>
      <c r="C5" s="18"/>
      <c r="D5" s="7"/>
      <c r="E5" s="5"/>
      <c r="F5" s="5"/>
      <c r="H5" s="7"/>
      <c r="I5" s="5"/>
    </row>
    <row r="6" spans="1:16" s="66" customFormat="1" ht="10.5">
      <c r="A6" s="180"/>
      <c r="B6" s="379" t="s">
        <v>209</v>
      </c>
      <c r="C6" s="379" t="s">
        <v>257</v>
      </c>
      <c r="D6" s="182"/>
      <c r="E6" s="379" t="s">
        <v>4</v>
      </c>
      <c r="F6" s="182"/>
      <c r="G6" s="379" t="s">
        <v>2</v>
      </c>
      <c r="H6" s="379" t="s">
        <v>5</v>
      </c>
      <c r="I6" s="183"/>
    </row>
    <row r="7" spans="1:16" s="66" customFormat="1" ht="11.25" thickBot="1">
      <c r="A7" s="184" t="s">
        <v>54</v>
      </c>
      <c r="B7" s="185" t="s">
        <v>210</v>
      </c>
      <c r="C7" s="185"/>
      <c r="D7" s="185" t="s">
        <v>10</v>
      </c>
      <c r="E7" s="185" t="s">
        <v>1</v>
      </c>
      <c r="F7" s="185" t="s">
        <v>6</v>
      </c>
      <c r="G7" s="185" t="s">
        <v>7</v>
      </c>
      <c r="H7" s="185" t="s">
        <v>8</v>
      </c>
      <c r="I7" s="186" t="s">
        <v>9</v>
      </c>
      <c r="J7" s="187"/>
    </row>
    <row r="8" spans="1:16" s="66" customFormat="1" ht="10.5">
      <c r="A8" s="188" t="s">
        <v>182</v>
      </c>
      <c r="B8" s="189"/>
      <c r="C8" s="189"/>
      <c r="D8" s="190" t="s">
        <v>183</v>
      </c>
      <c r="E8" s="191" t="s">
        <v>70</v>
      </c>
      <c r="F8" s="192" t="s">
        <v>184</v>
      </c>
      <c r="G8" s="193">
        <v>0</v>
      </c>
      <c r="H8" s="194">
        <f>INDEX(rate!$F$4:$G$57,MATCH(E8,rate!$F$4:$F$57,0),2)</f>
        <v>115</v>
      </c>
      <c r="I8" s="195">
        <f>(G8*H8)</f>
        <v>0</v>
      </c>
      <c r="J8" s="196"/>
    </row>
    <row r="9" spans="1:16" s="66" customFormat="1" ht="10.5">
      <c r="A9" s="197" t="s">
        <v>182</v>
      </c>
      <c r="B9" s="198"/>
      <c r="C9" s="204"/>
      <c r="D9" s="199" t="s">
        <v>183</v>
      </c>
      <c r="E9" s="200" t="s">
        <v>203</v>
      </c>
      <c r="F9" s="156" t="s">
        <v>184</v>
      </c>
      <c r="G9" s="201">
        <v>0</v>
      </c>
      <c r="H9" s="202">
        <f>INDEX(rate!$F$4:$G$57,MATCH(E9,rate!$F$4:$F$57,0),2)</f>
        <v>90</v>
      </c>
      <c r="I9" s="203">
        <f t="shared" ref="I9:I25" si="0">(G9*H9)</f>
        <v>0</v>
      </c>
    </row>
    <row r="10" spans="1:16" s="66" customFormat="1" ht="10.5">
      <c r="A10" s="197" t="s">
        <v>182</v>
      </c>
      <c r="B10" s="198"/>
      <c r="C10" s="204"/>
      <c r="D10" s="199" t="s">
        <v>183</v>
      </c>
      <c r="E10" s="200" t="s">
        <v>204</v>
      </c>
      <c r="F10" s="156" t="s">
        <v>184</v>
      </c>
      <c r="G10" s="201">
        <v>0</v>
      </c>
      <c r="H10" s="202">
        <f>INDEX(rate!$F$4:$G$57,MATCH(E10,rate!$F$4:$F$57,0),2)</f>
        <v>107</v>
      </c>
      <c r="I10" s="203">
        <f t="shared" si="0"/>
        <v>0</v>
      </c>
    </row>
    <row r="11" spans="1:16" s="66" customFormat="1" ht="10.5">
      <c r="A11" s="197" t="s">
        <v>182</v>
      </c>
      <c r="B11" s="198"/>
      <c r="C11" s="204"/>
      <c r="D11" s="199" t="s">
        <v>183</v>
      </c>
      <c r="E11" s="200" t="s">
        <v>205</v>
      </c>
      <c r="F11" s="156" t="s">
        <v>184</v>
      </c>
      <c r="G11" s="201">
        <v>0</v>
      </c>
      <c r="H11" s="202">
        <f>INDEX(rate!$F$4:$G$57,MATCH(E11,rate!$F$4:$F$57,0),2)</f>
        <v>124</v>
      </c>
      <c r="I11" s="203">
        <f t="shared" si="0"/>
        <v>0</v>
      </c>
    </row>
    <row r="12" spans="1:16" s="66" customFormat="1" ht="10.5">
      <c r="A12" s="197" t="s">
        <v>182</v>
      </c>
      <c r="B12" s="198"/>
      <c r="C12" s="204"/>
      <c r="D12" s="199" t="s">
        <v>183</v>
      </c>
      <c r="E12" s="200" t="s">
        <v>206</v>
      </c>
      <c r="F12" s="156" t="s">
        <v>184</v>
      </c>
      <c r="G12" s="201">
        <v>0</v>
      </c>
      <c r="H12" s="202">
        <f>INDEX(rate!$F$4:$G$57,MATCH(E12,rate!$F$4:$F$57,0),2)</f>
        <v>140</v>
      </c>
      <c r="I12" s="203">
        <f t="shared" si="0"/>
        <v>0</v>
      </c>
    </row>
    <row r="13" spans="1:16" s="66" customFormat="1" ht="10.5">
      <c r="A13" s="197" t="s">
        <v>182</v>
      </c>
      <c r="B13" s="198"/>
      <c r="C13" s="204"/>
      <c r="D13" s="199" t="s">
        <v>183</v>
      </c>
      <c r="E13" s="200" t="s">
        <v>207</v>
      </c>
      <c r="F13" s="156" t="s">
        <v>184</v>
      </c>
      <c r="G13" s="201">
        <v>0</v>
      </c>
      <c r="H13" s="202">
        <f>INDEX(rate!$F$4:$G$57,MATCH(E13,rate!$F$4:$F$57,0),2)</f>
        <v>159</v>
      </c>
      <c r="I13" s="203">
        <f t="shared" si="0"/>
        <v>0</v>
      </c>
    </row>
    <row r="14" spans="1:16" s="66" customFormat="1" ht="10.5">
      <c r="A14" s="197" t="s">
        <v>182</v>
      </c>
      <c r="B14" s="198"/>
      <c r="C14" s="204"/>
      <c r="D14" s="199" t="s">
        <v>183</v>
      </c>
      <c r="E14" s="200" t="s">
        <v>70</v>
      </c>
      <c r="F14" s="156" t="s">
        <v>184</v>
      </c>
      <c r="G14" s="201">
        <v>0</v>
      </c>
      <c r="H14" s="202">
        <f>INDEX(rate!$F$4:$G$57,MATCH(E14,rate!$F$4:$F$57,0),2)</f>
        <v>115</v>
      </c>
      <c r="I14" s="203">
        <f t="shared" si="0"/>
        <v>0</v>
      </c>
    </row>
    <row r="15" spans="1:16" s="66" customFormat="1" ht="10.5">
      <c r="A15" s="197" t="s">
        <v>182</v>
      </c>
      <c r="B15" s="198"/>
      <c r="C15" s="204"/>
      <c r="D15" s="199" t="s">
        <v>183</v>
      </c>
      <c r="E15" s="200" t="s">
        <v>187</v>
      </c>
      <c r="F15" s="156" t="s">
        <v>184</v>
      </c>
      <c r="G15" s="201">
        <v>0</v>
      </c>
      <c r="H15" s="202">
        <f>INDEX(rate!$F$4:$G$57,MATCH(E15,rate!$F$4:$F$57,0),2)</f>
        <v>184</v>
      </c>
      <c r="I15" s="203">
        <f t="shared" si="0"/>
        <v>0</v>
      </c>
    </row>
    <row r="16" spans="1:16" s="66" customFormat="1" ht="10.5">
      <c r="A16" s="197" t="s">
        <v>182</v>
      </c>
      <c r="B16" s="198"/>
      <c r="C16" s="204"/>
      <c r="D16" s="199" t="s">
        <v>183</v>
      </c>
      <c r="E16" s="200" t="s">
        <v>188</v>
      </c>
      <c r="F16" s="156" t="s">
        <v>184</v>
      </c>
      <c r="G16" s="201">
        <v>0</v>
      </c>
      <c r="H16" s="202">
        <f>INDEX(rate!$F$4:$G$57,MATCH(E16,rate!$F$4:$F$57,0),2)</f>
        <v>213</v>
      </c>
      <c r="I16" s="203">
        <f t="shared" si="0"/>
        <v>0</v>
      </c>
    </row>
    <row r="17" spans="1:9" s="66" customFormat="1" ht="10.5">
      <c r="A17" s="197" t="s">
        <v>182</v>
      </c>
      <c r="B17" s="198"/>
      <c r="C17" s="204"/>
      <c r="D17" s="199" t="s">
        <v>183</v>
      </c>
      <c r="E17" s="200" t="s">
        <v>189</v>
      </c>
      <c r="F17" s="156" t="s">
        <v>184</v>
      </c>
      <c r="G17" s="201">
        <v>0</v>
      </c>
      <c r="H17" s="202">
        <f>INDEX(rate!$F$4:$G$57,MATCH(E17,rate!$F$4:$F$57,0),2)</f>
        <v>214</v>
      </c>
      <c r="I17" s="203">
        <f t="shared" si="0"/>
        <v>0</v>
      </c>
    </row>
    <row r="18" spans="1:9" s="66" customFormat="1" ht="10.5">
      <c r="A18" s="197" t="s">
        <v>182</v>
      </c>
      <c r="B18" s="198"/>
      <c r="C18" s="204"/>
      <c r="D18" s="199" t="s">
        <v>183</v>
      </c>
      <c r="E18" s="200" t="s">
        <v>72</v>
      </c>
      <c r="F18" s="156" t="s">
        <v>184</v>
      </c>
      <c r="G18" s="201">
        <v>0</v>
      </c>
      <c r="H18" s="202">
        <f>INDEX(rate!$F$4:$G$57,MATCH(E18,rate!$F$4:$F$57,0),2)</f>
        <v>104</v>
      </c>
      <c r="I18" s="203">
        <f t="shared" si="0"/>
        <v>0</v>
      </c>
    </row>
    <row r="19" spans="1:9" s="66" customFormat="1" ht="10.5">
      <c r="A19" s="197" t="s">
        <v>182</v>
      </c>
      <c r="B19" s="204"/>
      <c r="C19" s="204"/>
      <c r="D19" s="199" t="s">
        <v>183</v>
      </c>
      <c r="E19" s="200" t="s">
        <v>12</v>
      </c>
      <c r="F19" s="156" t="s">
        <v>184</v>
      </c>
      <c r="G19" s="201">
        <v>0</v>
      </c>
      <c r="H19" s="202">
        <f>INDEX(rate!$F$4:$G$57,MATCH(E19,rate!$F$4:$F$57,0),2)</f>
        <v>57</v>
      </c>
      <c r="I19" s="203">
        <f t="shared" si="0"/>
        <v>0</v>
      </c>
    </row>
    <row r="20" spans="1:9" s="66" customFormat="1" ht="10.5">
      <c r="A20" s="197" t="s">
        <v>182</v>
      </c>
      <c r="B20" s="198"/>
      <c r="C20" s="204"/>
      <c r="D20" s="199" t="s">
        <v>183</v>
      </c>
      <c r="E20" s="200" t="s">
        <v>70</v>
      </c>
      <c r="F20" s="156" t="s">
        <v>184</v>
      </c>
      <c r="G20" s="201">
        <v>0</v>
      </c>
      <c r="H20" s="202">
        <f>INDEX(rate!$F$4:$G$57,MATCH(E20,rate!$F$4:$F$57,0),2)</f>
        <v>115</v>
      </c>
      <c r="I20" s="203">
        <f t="shared" si="0"/>
        <v>0</v>
      </c>
    </row>
    <row r="21" spans="1:9" s="66" customFormat="1" ht="10.5">
      <c r="A21" s="197" t="s">
        <v>182</v>
      </c>
      <c r="B21" s="198"/>
      <c r="C21" s="204"/>
      <c r="D21" s="199" t="s">
        <v>183</v>
      </c>
      <c r="E21" s="200" t="s">
        <v>33</v>
      </c>
      <c r="F21" s="156" t="s">
        <v>184</v>
      </c>
      <c r="G21" s="201">
        <v>0</v>
      </c>
      <c r="H21" s="202">
        <f>INDEX(rate!$F$4:$G$57,MATCH(E21,rate!$F$4:$F$57,0),2)</f>
        <v>67</v>
      </c>
      <c r="I21" s="203">
        <f t="shared" si="0"/>
        <v>0</v>
      </c>
    </row>
    <row r="22" spans="1:9" s="66" customFormat="1" ht="10.5">
      <c r="A22" s="197" t="s">
        <v>182</v>
      </c>
      <c r="B22" s="198"/>
      <c r="C22" s="204"/>
      <c r="D22" s="199" t="s">
        <v>183</v>
      </c>
      <c r="E22" s="200" t="s">
        <v>14</v>
      </c>
      <c r="F22" s="156" t="s">
        <v>184</v>
      </c>
      <c r="G22" s="201">
        <v>0</v>
      </c>
      <c r="H22" s="202">
        <f>INDEX(rate!$F$4:$G$57,MATCH(E22,rate!$F$4:$F$57,0),2)</f>
        <v>76</v>
      </c>
      <c r="I22" s="203">
        <f t="shared" si="0"/>
        <v>0</v>
      </c>
    </row>
    <row r="23" spans="1:9" s="66" customFormat="1" ht="10.5">
      <c r="A23" s="197" t="s">
        <v>182</v>
      </c>
      <c r="B23" s="198"/>
      <c r="C23" s="204"/>
      <c r="D23" s="199" t="s">
        <v>183</v>
      </c>
      <c r="E23" s="200" t="s">
        <v>34</v>
      </c>
      <c r="F23" s="156" t="s">
        <v>184</v>
      </c>
      <c r="G23" s="201">
        <v>0</v>
      </c>
      <c r="H23" s="202">
        <f>INDEX(rate!$F$4:$G$57,MATCH(E23,rate!$F$4:$F$57,0),2)</f>
        <v>86</v>
      </c>
      <c r="I23" s="203">
        <f t="shared" si="0"/>
        <v>0</v>
      </c>
    </row>
    <row r="24" spans="1:9" s="66" customFormat="1" ht="10.5">
      <c r="A24" s="197" t="s">
        <v>182</v>
      </c>
      <c r="B24" s="198"/>
      <c r="C24" s="204"/>
      <c r="D24" s="199" t="s">
        <v>183</v>
      </c>
      <c r="E24" s="200" t="s">
        <v>35</v>
      </c>
      <c r="F24" s="156" t="s">
        <v>184</v>
      </c>
      <c r="G24" s="201">
        <v>0</v>
      </c>
      <c r="H24" s="202">
        <f>INDEX(rate!$F$4:$G$57,MATCH(E24,rate!$F$4:$F$57,0),2)</f>
        <v>96</v>
      </c>
      <c r="I24" s="203">
        <f t="shared" si="0"/>
        <v>0</v>
      </c>
    </row>
    <row r="25" spans="1:9" s="66" customFormat="1" ht="10.5">
      <c r="A25" s="197" t="s">
        <v>182</v>
      </c>
      <c r="B25" s="198"/>
      <c r="C25" s="204"/>
      <c r="D25" s="199" t="s">
        <v>183</v>
      </c>
      <c r="E25" s="200" t="s">
        <v>36</v>
      </c>
      <c r="F25" s="156" t="s">
        <v>184</v>
      </c>
      <c r="G25" s="201">
        <v>0</v>
      </c>
      <c r="H25" s="202">
        <f>INDEX(rate!$F$4:$G$57,MATCH(E25,rate!$F$4:$F$57,0),2)</f>
        <v>109</v>
      </c>
      <c r="I25" s="203">
        <f t="shared" si="0"/>
        <v>0</v>
      </c>
    </row>
    <row r="26" spans="1:9" s="66" customFormat="1" ht="11.25" thickBot="1">
      <c r="A26" s="206"/>
      <c r="B26" s="207"/>
      <c r="C26" s="208"/>
      <c r="D26" s="208"/>
      <c r="E26" s="209"/>
      <c r="F26" s="210"/>
      <c r="G26" s="210"/>
      <c r="H26" s="209"/>
    </row>
    <row r="27" spans="1:9" s="66" customFormat="1" ht="11.25" thickBot="1">
      <c r="A27" s="207"/>
      <c r="B27" s="207"/>
      <c r="C27" s="211" t="s">
        <v>15</v>
      </c>
      <c r="D27" s="212"/>
      <c r="E27" s="213"/>
      <c r="F27" s="212"/>
      <c r="G27" s="213"/>
      <c r="H27" s="214"/>
      <c r="I27" s="215">
        <f>SUM(I8:I25)</f>
        <v>0</v>
      </c>
    </row>
    <row r="28" spans="1:9" ht="13.5" thickBot="1">
      <c r="A28" s="8"/>
      <c r="B28" s="8"/>
      <c r="C28" s="14"/>
      <c r="D28" s="15"/>
      <c r="E28" s="16"/>
      <c r="F28" s="15"/>
      <c r="G28" s="16"/>
      <c r="H28" s="5"/>
    </row>
    <row r="29" spans="1:9" s="66" customFormat="1" ht="10.5">
      <c r="A29" s="216"/>
      <c r="B29" s="217"/>
      <c r="C29" s="374"/>
      <c r="D29" s="219" t="s">
        <v>8</v>
      </c>
      <c r="E29" s="219" t="s">
        <v>16</v>
      </c>
      <c r="F29" s="219" t="s">
        <v>5</v>
      </c>
      <c r="G29" s="340"/>
      <c r="H29" s="221" t="s">
        <v>211</v>
      </c>
    </row>
    <row r="30" spans="1:9" s="66" customFormat="1" ht="11.25" thickBot="1">
      <c r="A30" s="375" t="s">
        <v>192</v>
      </c>
      <c r="B30" s="376"/>
      <c r="C30" s="380" t="s">
        <v>212</v>
      </c>
      <c r="D30" s="373" t="s">
        <v>18</v>
      </c>
      <c r="E30" s="373" t="s">
        <v>7</v>
      </c>
      <c r="F30" s="373" t="s">
        <v>8</v>
      </c>
      <c r="G30" s="341" t="s">
        <v>2</v>
      </c>
      <c r="H30" s="226" t="s">
        <v>213</v>
      </c>
    </row>
    <row r="31" spans="1:9" s="66" customFormat="1" ht="10.5">
      <c r="A31" s="227" t="s">
        <v>159</v>
      </c>
      <c r="B31" s="228"/>
      <c r="C31" s="229"/>
      <c r="D31" s="202" t="str">
        <f>INDEX(rate!$A$4:$D$16,MATCH(A31,rate!$A$4:$A$16,0),4)</f>
        <v>HOURS</v>
      </c>
      <c r="E31" s="230">
        <v>0</v>
      </c>
      <c r="F31" s="231">
        <f>INDEX(rate!$A$4:$D$16,MATCH(A31,rate!$A$4:$A$16,0),2)</f>
        <v>2872</v>
      </c>
      <c r="G31" s="232">
        <f>E31*F31</f>
        <v>0</v>
      </c>
      <c r="H31" s="342"/>
    </row>
    <row r="32" spans="1:9" s="66" customFormat="1" ht="10.5">
      <c r="A32" s="227" t="s">
        <v>157</v>
      </c>
      <c r="B32" s="228"/>
      <c r="C32" s="229"/>
      <c r="D32" s="202" t="str">
        <f>INDEX(rate!$A$4:$D$16,MATCH(A32,rate!$A$4:$A$16,0),4)</f>
        <v>HOURS</v>
      </c>
      <c r="E32" s="230">
        <v>0</v>
      </c>
      <c r="F32" s="231">
        <f>INDEX(rate!$A$4:$D$16,MATCH(A32,rate!$A$4:$A$16,0),2)</f>
        <v>1833</v>
      </c>
      <c r="G32" s="232">
        <f>E32*F32</f>
        <v>0</v>
      </c>
      <c r="H32" s="343"/>
    </row>
    <row r="33" spans="1:8" s="66" customFormat="1" ht="10.5">
      <c r="A33" s="227" t="s">
        <v>157</v>
      </c>
      <c r="B33" s="228"/>
      <c r="C33" s="229"/>
      <c r="D33" s="202" t="str">
        <f>INDEX(rate!$A$4:$D$16,MATCH(A33,rate!$A$4:$A$16,0),4)</f>
        <v>HOURS</v>
      </c>
      <c r="E33" s="230">
        <v>0</v>
      </c>
      <c r="F33" s="231">
        <f>INDEX(rate!$A$4:$D$16,MATCH(A33,rate!$A$4:$A$16,0),2)</f>
        <v>1833</v>
      </c>
      <c r="G33" s="232">
        <f>E33*F33</f>
        <v>0</v>
      </c>
      <c r="H33" s="343"/>
    </row>
    <row r="34" spans="1:8" s="66" customFormat="1" ht="10.5">
      <c r="A34" s="227" t="s">
        <v>156</v>
      </c>
      <c r="B34" s="228"/>
      <c r="C34" s="229"/>
      <c r="D34" s="202" t="str">
        <f>INDEX(rate!$A$4:$D$16,MATCH(A34,rate!$A$4:$A$16,0),4)</f>
        <v>HOURS</v>
      </c>
      <c r="E34" s="230">
        <v>0</v>
      </c>
      <c r="F34" s="231">
        <f>INDEX(rate!$A$4:$D$16,MATCH(A34,rate!$A$4:$A$16,0),2)</f>
        <v>1910</v>
      </c>
      <c r="G34" s="232">
        <f>E34*F34</f>
        <v>0</v>
      </c>
      <c r="H34" s="343"/>
    </row>
    <row r="35" spans="1:8" s="66" customFormat="1" ht="11.25" thickBot="1">
      <c r="A35" s="235" t="s">
        <v>157</v>
      </c>
      <c r="B35" s="236"/>
      <c r="C35" s="237"/>
      <c r="D35" s="205" t="str">
        <f>INDEX(rate!$A$4:$D$16,MATCH(A35,rate!$A$4:$A$16,0),4)</f>
        <v>HOURS</v>
      </c>
      <c r="E35" s="238">
        <v>0</v>
      </c>
      <c r="F35" s="239">
        <f>INDEX(rate!$A$4:$D$16,MATCH(A35,rate!$A$4:$A$16,0),2)</f>
        <v>1833</v>
      </c>
      <c r="G35" s="240">
        <f>E35*F35</f>
        <v>0</v>
      </c>
      <c r="H35" s="344"/>
    </row>
    <row r="36" spans="1:8" s="66" customFormat="1" ht="11.25" thickBot="1">
      <c r="A36" s="67"/>
      <c r="B36" s="67"/>
      <c r="C36" s="242"/>
      <c r="D36" s="67"/>
      <c r="E36" s="67"/>
      <c r="F36" s="67"/>
      <c r="G36" s="243"/>
      <c r="H36" s="244"/>
    </row>
    <row r="37" spans="1:8" s="66" customFormat="1" ht="11.25" thickBot="1">
      <c r="A37" s="67"/>
      <c r="B37" s="67"/>
      <c r="C37" s="211" t="s">
        <v>194</v>
      </c>
      <c r="D37" s="212"/>
      <c r="E37" s="212"/>
      <c r="F37" s="212"/>
      <c r="G37" s="245">
        <f>SUM(G31:G35)</f>
        <v>0</v>
      </c>
      <c r="H37" s="67"/>
    </row>
    <row r="38" spans="1:8" s="66" customFormat="1" ht="11.25" thickBot="1">
      <c r="A38" s="67"/>
      <c r="B38" s="67"/>
      <c r="C38" s="246"/>
      <c r="D38" s="246"/>
      <c r="E38" s="246"/>
      <c r="F38" s="246"/>
      <c r="G38" s="247"/>
      <c r="H38" s="67"/>
    </row>
    <row r="39" spans="1:8" s="66" customFormat="1" ht="10.5">
      <c r="A39" s="216"/>
      <c r="B39" s="217"/>
      <c r="C39" s="374"/>
      <c r="D39" s="219" t="s">
        <v>8</v>
      </c>
      <c r="E39" s="219" t="s">
        <v>16</v>
      </c>
      <c r="F39" s="219" t="s">
        <v>5</v>
      </c>
      <c r="G39" s="220"/>
      <c r="H39" s="221" t="s">
        <v>211</v>
      </c>
    </row>
    <row r="40" spans="1:8" s="66" customFormat="1" ht="11.25" thickBot="1">
      <c r="A40" s="375" t="s">
        <v>193</v>
      </c>
      <c r="B40" s="376" t="s">
        <v>214</v>
      </c>
      <c r="C40" s="248"/>
      <c r="D40" s="373" t="s">
        <v>18</v>
      </c>
      <c r="E40" s="373" t="s">
        <v>7</v>
      </c>
      <c r="F40" s="373" t="s">
        <v>8</v>
      </c>
      <c r="G40" s="225" t="s">
        <v>2</v>
      </c>
      <c r="H40" s="226" t="s">
        <v>213</v>
      </c>
    </row>
    <row r="41" spans="1:8" s="66" customFormat="1" ht="10.5">
      <c r="A41" s="249" t="s">
        <v>294</v>
      </c>
      <c r="B41" s="250"/>
      <c r="C41" s="251"/>
      <c r="D41" s="194" t="str">
        <f>INDEX(rate!$A$17:$D$38,MATCH(A41,rate!$A$17:$A$38,0),4)</f>
        <v>HOURS</v>
      </c>
      <c r="E41" s="252">
        <v>0</v>
      </c>
      <c r="F41" s="253">
        <f>INDEX(rate!$A$17:$D$38,MATCH(A41,rate!$A$17:$A$38,0),2)</f>
        <v>13323</v>
      </c>
      <c r="G41" s="254">
        <f>E41*F41</f>
        <v>0</v>
      </c>
      <c r="H41" s="233"/>
    </row>
    <row r="42" spans="1:8" s="66" customFormat="1" ht="10.5">
      <c r="A42" s="227" t="s">
        <v>172</v>
      </c>
      <c r="B42" s="228"/>
      <c r="C42" s="255"/>
      <c r="D42" s="202" t="str">
        <f>INDEX(rate!$A$17:$D$38,MATCH(A42,rate!$A$17:$A$38,0),4)</f>
        <v>HOURS</v>
      </c>
      <c r="E42" s="230">
        <v>0</v>
      </c>
      <c r="F42" s="231">
        <f>INDEX(rate!$A$17:$D$38,MATCH(A42,rate!$A$17:$A$38,0),2)</f>
        <v>6019</v>
      </c>
      <c r="G42" s="256">
        <f>E42*F42</f>
        <v>0</v>
      </c>
      <c r="H42" s="234"/>
    </row>
    <row r="43" spans="1:8" s="66" customFormat="1" ht="10.5">
      <c r="A43" s="227" t="s">
        <v>291</v>
      </c>
      <c r="B43" s="228"/>
      <c r="C43" s="255"/>
      <c r="D43" s="202" t="str">
        <f>INDEX(rate!$A$17:$D$38,MATCH(A43,rate!$A$17:$A$38,0),4)</f>
        <v>HOURS</v>
      </c>
      <c r="E43" s="230">
        <v>0</v>
      </c>
      <c r="F43" s="231">
        <f>INDEX(rate!$A$17:$D$38,MATCH(A43,rate!$A$17:$A$38,0),2)</f>
        <v>25611</v>
      </c>
      <c r="G43" s="256">
        <f>E43*F43</f>
        <v>0</v>
      </c>
      <c r="H43" s="234"/>
    </row>
    <row r="44" spans="1:8" s="66" customFormat="1" ht="10.5">
      <c r="A44" s="227" t="s">
        <v>166</v>
      </c>
      <c r="B44" s="228"/>
      <c r="C44" s="255"/>
      <c r="D44" s="202" t="str">
        <f>INDEX(rate!$A$17:$D$38,MATCH(A44,rate!$A$17:$A$38,0),4)</f>
        <v>HOURS</v>
      </c>
      <c r="E44" s="230">
        <v>0</v>
      </c>
      <c r="F44" s="231">
        <f>INDEX(rate!$A$17:$D$38,MATCH(A44,rate!$A$17:$A$38,0),2)</f>
        <v>10663</v>
      </c>
      <c r="G44" s="256">
        <f>E44*F44</f>
        <v>0</v>
      </c>
      <c r="H44" s="234"/>
    </row>
    <row r="45" spans="1:8" s="66" customFormat="1" ht="11.25" thickBot="1">
      <c r="A45" s="235" t="s">
        <v>164</v>
      </c>
      <c r="B45" s="236"/>
      <c r="C45" s="257"/>
      <c r="D45" s="205" t="str">
        <f>INDEX(rate!$A$17:$D$38,MATCH(A45,rate!$A$17:$A$38,0),4)</f>
        <v>HOURS</v>
      </c>
      <c r="E45" s="238">
        <v>0</v>
      </c>
      <c r="F45" s="239">
        <f>INDEX(rate!$A$17:$D$38,MATCH(A45,rate!$A$17:$A$38,0),2)</f>
        <v>11453</v>
      </c>
      <c r="G45" s="258">
        <f>E45*F45</f>
        <v>0</v>
      </c>
      <c r="H45" s="241"/>
    </row>
    <row r="46" spans="1:8" s="66" customFormat="1" ht="11.25" thickBot="1">
      <c r="A46" s="67"/>
      <c r="B46" s="67"/>
      <c r="C46" s="242"/>
      <c r="D46" s="67"/>
      <c r="E46" s="67"/>
      <c r="F46" s="67"/>
      <c r="G46" s="243"/>
      <c r="H46" s="67"/>
    </row>
    <row r="47" spans="1:8" s="66" customFormat="1" ht="11.25" thickBot="1">
      <c r="A47" s="67"/>
      <c r="B47" s="67"/>
      <c r="C47" s="211" t="s">
        <v>195</v>
      </c>
      <c r="D47" s="212"/>
      <c r="E47" s="212"/>
      <c r="F47" s="212"/>
      <c r="G47" s="245">
        <f>SUM(G41:G45)</f>
        <v>0</v>
      </c>
      <c r="H47" s="67"/>
    </row>
    <row r="48" spans="1:8" s="66" customFormat="1" ht="11.25" thickBot="1">
      <c r="A48" s="67"/>
      <c r="B48" s="67"/>
      <c r="C48" s="67"/>
      <c r="D48" s="67"/>
      <c r="E48" s="67"/>
      <c r="F48" s="67"/>
      <c r="G48" s="67"/>
      <c r="H48" s="67"/>
    </row>
    <row r="49" spans="1:8" s="66" customFormat="1" ht="10.5">
      <c r="A49" s="216"/>
      <c r="B49" s="217"/>
      <c r="C49" s="219" t="s">
        <v>8</v>
      </c>
      <c r="D49" s="219" t="s">
        <v>16</v>
      </c>
      <c r="E49" s="219" t="s">
        <v>5</v>
      </c>
      <c r="F49" s="220"/>
      <c r="G49" s="221" t="s">
        <v>211</v>
      </c>
      <c r="H49" s="259"/>
    </row>
    <row r="50" spans="1:8" s="66" customFormat="1" ht="11.25" thickBot="1">
      <c r="A50" s="375" t="s">
        <v>56</v>
      </c>
      <c r="B50" s="376" t="s">
        <v>215</v>
      </c>
      <c r="C50" s="373" t="s">
        <v>18</v>
      </c>
      <c r="D50" s="373" t="s">
        <v>7</v>
      </c>
      <c r="E50" s="373" t="s">
        <v>8</v>
      </c>
      <c r="F50" s="225" t="s">
        <v>2</v>
      </c>
      <c r="G50" s="226" t="s">
        <v>213</v>
      </c>
      <c r="H50" s="260"/>
    </row>
    <row r="51" spans="1:8" s="66" customFormat="1" ht="11.25" thickBot="1">
      <c r="A51" s="249" t="s">
        <v>138</v>
      </c>
      <c r="B51" s="261"/>
      <c r="C51" s="194" t="str">
        <f>INDEX(rate!$A$41:$D$46,MATCH(A51,rate!$A$41:$A$46,0),4)</f>
        <v>HOURS</v>
      </c>
      <c r="D51" s="252">
        <v>0</v>
      </c>
      <c r="E51" s="194">
        <f>INDEX(rate!$A$41:$D$46,MATCH(A51,rate!$A$41:$A$46,0),2)</f>
        <v>19588</v>
      </c>
      <c r="F51" s="254">
        <f>D51*E51</f>
        <v>0</v>
      </c>
      <c r="G51" s="233"/>
      <c r="H51" s="244"/>
    </row>
    <row r="52" spans="1:8" s="66" customFormat="1" ht="11.25" thickBot="1">
      <c r="A52" s="249" t="s">
        <v>287</v>
      </c>
      <c r="B52" s="261"/>
      <c r="C52" s="194" t="str">
        <f>INDEX(rate!$A$41:$D$46,MATCH(A52,rate!$A$41:$A$46,0),4)</f>
        <v>HOURS</v>
      </c>
      <c r="D52" s="252">
        <v>0</v>
      </c>
      <c r="E52" s="194">
        <f>INDEX(rate!$A$41:$D$46,MATCH(A52,rate!$A$41:$A$46,0),2)</f>
        <v>15562</v>
      </c>
      <c r="F52" s="254">
        <f>D52*E52</f>
        <v>0</v>
      </c>
      <c r="G52" s="233"/>
      <c r="H52" s="244"/>
    </row>
    <row r="53" spans="1:8" s="66" customFormat="1" ht="11.25" thickBot="1">
      <c r="A53" s="249" t="s">
        <v>288</v>
      </c>
      <c r="B53" s="261"/>
      <c r="C53" s="194" t="str">
        <f>INDEX(rate!$A$41:$D$46,MATCH(A53,rate!$A$41:$A$46,0),4)</f>
        <v>HOURS</v>
      </c>
      <c r="D53" s="252">
        <v>0</v>
      </c>
      <c r="E53" s="194">
        <f>INDEX(rate!$A$41:$D$46,MATCH(A53,rate!$A$41:$A$46,0),2)</f>
        <v>10853</v>
      </c>
      <c r="F53" s="254">
        <f>D53*E53</f>
        <v>0</v>
      </c>
      <c r="G53" s="233"/>
      <c r="H53" s="244"/>
    </row>
    <row r="54" spans="1:8" s="66" customFormat="1" ht="11.25" thickBot="1">
      <c r="A54" s="249" t="s">
        <v>138</v>
      </c>
      <c r="B54" s="261"/>
      <c r="C54" s="194" t="str">
        <f>INDEX(rate!$A$41:$D$46,MATCH(A54,rate!$A$41:$A$46,0),4)</f>
        <v>HOURS</v>
      </c>
      <c r="D54" s="252">
        <v>0</v>
      </c>
      <c r="E54" s="194">
        <f>INDEX(rate!$A$41:$D$46,MATCH(A54,rate!$A$41:$A$46,0),2)</f>
        <v>19588</v>
      </c>
      <c r="F54" s="254">
        <f>D54*E54</f>
        <v>0</v>
      </c>
      <c r="G54" s="233"/>
      <c r="H54" s="244"/>
    </row>
    <row r="55" spans="1:8" s="66" customFormat="1" ht="11.25" thickBot="1">
      <c r="A55" s="364" t="s">
        <v>290</v>
      </c>
      <c r="B55" s="365"/>
      <c r="C55" s="366" t="str">
        <f>INDEX(rate!$A$41:$D$46,MATCH(A55,rate!$A$41:$A$46,0),4)</f>
        <v>HOURS</v>
      </c>
      <c r="D55" s="367">
        <v>0</v>
      </c>
      <c r="E55" s="366">
        <f>INDEX(rate!$A$41:$D$46,MATCH(A55,rate!$A$41:$A$46,0),2)</f>
        <v>10169</v>
      </c>
      <c r="F55" s="368">
        <f>D55*E55</f>
        <v>0</v>
      </c>
      <c r="G55" s="369"/>
      <c r="H55" s="244"/>
    </row>
    <row r="56" spans="1:8" s="66" customFormat="1" ht="11.25" thickBot="1">
      <c r="A56" s="67"/>
      <c r="B56" s="67"/>
      <c r="C56" s="242"/>
      <c r="D56" s="67"/>
      <c r="E56" s="67"/>
      <c r="F56" s="67"/>
      <c r="G56" s="243"/>
      <c r="H56" s="67"/>
    </row>
    <row r="57" spans="1:8" s="66" customFormat="1" ht="11.25" thickBot="1">
      <c r="A57" s="67"/>
      <c r="B57" s="67"/>
      <c r="C57" s="211" t="s">
        <v>55</v>
      </c>
      <c r="D57" s="212"/>
      <c r="E57" s="212"/>
      <c r="F57" s="245">
        <f>SUM(F51:F55)</f>
        <v>0</v>
      </c>
      <c r="G57" s="262"/>
      <c r="H57" s="67"/>
    </row>
    <row r="58" spans="1:8" s="66" customFormat="1" ht="11.25" thickBot="1">
      <c r="A58" s="67"/>
      <c r="B58" s="67"/>
      <c r="C58" s="67"/>
      <c r="D58" s="67"/>
      <c r="E58" s="67"/>
      <c r="F58" s="67"/>
      <c r="G58" s="67"/>
      <c r="H58" s="67"/>
    </row>
    <row r="59" spans="1:8" s="66" customFormat="1" ht="10.5">
      <c r="A59" s="216"/>
      <c r="B59" s="217"/>
      <c r="C59" s="219" t="s">
        <v>8</v>
      </c>
      <c r="D59" s="219" t="s">
        <v>16</v>
      </c>
      <c r="E59" s="219" t="s">
        <v>5</v>
      </c>
      <c r="F59" s="220"/>
      <c r="G59" s="263"/>
      <c r="H59" s="259"/>
    </row>
    <row r="60" spans="1:8" s="66" customFormat="1" ht="11.25" thickBot="1">
      <c r="A60" s="375" t="s">
        <v>57</v>
      </c>
      <c r="B60" s="376"/>
      <c r="C60" s="373" t="s">
        <v>18</v>
      </c>
      <c r="D60" s="373" t="s">
        <v>216</v>
      </c>
      <c r="E60" s="373" t="s">
        <v>8</v>
      </c>
      <c r="F60" s="225" t="s">
        <v>2</v>
      </c>
      <c r="G60" s="264"/>
      <c r="H60" s="260"/>
    </row>
    <row r="61" spans="1:8" s="66" customFormat="1" ht="13.5" customHeight="1">
      <c r="A61" s="249" t="s">
        <v>324</v>
      </c>
      <c r="B61" s="265"/>
      <c r="C61" s="194" t="str">
        <f>INDEX(rate!$A$49:$D$88,MATCH(A61,rate!$A$49:$A$88,0),4)</f>
        <v>Hours</v>
      </c>
      <c r="D61" s="252">
        <v>0</v>
      </c>
      <c r="E61" s="194">
        <f>INDEX(rate!$A$49:$D$88,MATCH(A61,rate!$A$49:$A$88,0),2)</f>
        <v>143</v>
      </c>
      <c r="F61" s="254">
        <f>D61*E61</f>
        <v>0</v>
      </c>
      <c r="G61" s="266"/>
      <c r="H61" s="244"/>
    </row>
    <row r="62" spans="1:8" s="66" customFormat="1" ht="10.5">
      <c r="A62" s="227" t="s">
        <v>289</v>
      </c>
      <c r="B62" s="267"/>
      <c r="C62" s="202" t="str">
        <f>INDEX(rate!$A$49:$D$88,MATCH(A62,rate!$A$49:$A$88,0),4)</f>
        <v>Daily</v>
      </c>
      <c r="D62" s="230">
        <v>0</v>
      </c>
      <c r="E62" s="202">
        <f>INDEX(rate!$A$49:$D$88,MATCH(A62,rate!$A$49:$A$88,0),2)</f>
        <v>170</v>
      </c>
      <c r="F62" s="256">
        <f>D62*E62</f>
        <v>0</v>
      </c>
      <c r="G62" s="266"/>
      <c r="H62" s="244"/>
    </row>
    <row r="63" spans="1:8" s="66" customFormat="1" ht="10.5">
      <c r="A63" s="227" t="s">
        <v>278</v>
      </c>
      <c r="B63" s="267"/>
      <c r="C63" s="202" t="str">
        <f>INDEX(rate!$A$49:$D$88,MATCH(A63,rate!$A$49:$A$88,0),4)</f>
        <v>Hours</v>
      </c>
      <c r="D63" s="230">
        <v>0</v>
      </c>
      <c r="E63" s="202">
        <f>INDEX(rate!$A$49:$D$88,MATCH(A63,rate!$A$49:$A$88,0),2)</f>
        <v>8</v>
      </c>
      <c r="F63" s="256">
        <f>D63*E63</f>
        <v>0</v>
      </c>
      <c r="G63" s="266"/>
      <c r="H63" s="244"/>
    </row>
    <row r="64" spans="1:8" s="66" customFormat="1" ht="10.5">
      <c r="A64" s="227" t="s">
        <v>142</v>
      </c>
      <c r="B64" s="267"/>
      <c r="C64" s="202" t="str">
        <f>INDEX(rate!$A$49:$D$88,MATCH(A64,rate!$A$49:$A$88,0),4)</f>
        <v>Hours</v>
      </c>
      <c r="D64" s="230">
        <v>0</v>
      </c>
      <c r="E64" s="202">
        <f>INDEX(rate!$A$49:$D$88,MATCH(A64,rate!$A$49:$A$88,0),2)</f>
        <v>50</v>
      </c>
      <c r="F64" s="256">
        <f>D64*E64</f>
        <v>0</v>
      </c>
      <c r="G64" s="266"/>
      <c r="H64" s="244"/>
    </row>
    <row r="65" spans="1:8" s="66" customFormat="1" ht="11.25" thickBot="1">
      <c r="A65" s="235" t="s">
        <v>323</v>
      </c>
      <c r="B65" s="268"/>
      <c r="C65" s="205" t="str">
        <f>INDEX(rate!$A$49:$D$88,MATCH(A65,rate!$A$49:$A$88,0),4)</f>
        <v>Daily</v>
      </c>
      <c r="D65" s="238">
        <v>0</v>
      </c>
      <c r="E65" s="205">
        <f>INDEX(rate!$A$49:$D$88,MATCH(A65,rate!$A$49:$A$88,0),2)</f>
        <v>170</v>
      </c>
      <c r="F65" s="258">
        <f>D65*E65</f>
        <v>0</v>
      </c>
      <c r="G65" s="266"/>
      <c r="H65" s="244"/>
    </row>
    <row r="66" spans="1:8" s="66" customFormat="1" ht="11.25" thickBot="1">
      <c r="A66" s="67"/>
      <c r="B66" s="67"/>
      <c r="C66" s="242"/>
      <c r="D66" s="67"/>
      <c r="E66" s="67"/>
      <c r="F66" s="67"/>
      <c r="G66" s="243"/>
      <c r="H66" s="67"/>
    </row>
    <row r="67" spans="1:8" s="66" customFormat="1" ht="11.25" thickBot="1">
      <c r="A67" s="67"/>
      <c r="B67" s="67"/>
      <c r="C67" s="211" t="s">
        <v>20</v>
      </c>
      <c r="D67" s="212"/>
      <c r="E67" s="212"/>
      <c r="F67" s="245">
        <f>SUM(F61:F65)</f>
        <v>0</v>
      </c>
      <c r="G67" s="262"/>
      <c r="H67" s="67"/>
    </row>
    <row r="68" spans="1:8" s="66" customFormat="1" ht="11.25" thickBot="1">
      <c r="A68" s="67"/>
      <c r="B68" s="67"/>
      <c r="C68" s="302"/>
      <c r="D68" s="302"/>
      <c r="E68" s="302"/>
      <c r="F68" s="262"/>
      <c r="G68" s="262"/>
      <c r="H68" s="67"/>
    </row>
    <row r="69" spans="1:8" s="66" customFormat="1" ht="11.25" thickBot="1">
      <c r="A69" s="377" t="s">
        <v>246</v>
      </c>
      <c r="B69" s="283"/>
      <c r="C69" s="284" t="s">
        <v>247</v>
      </c>
      <c r="D69" s="285"/>
      <c r="E69" s="283"/>
      <c r="F69" s="312" t="s">
        <v>248</v>
      </c>
      <c r="G69" s="378" t="s">
        <v>249</v>
      </c>
      <c r="H69" s="67"/>
    </row>
    <row r="70" spans="1:8" s="66" customFormat="1" ht="10.5">
      <c r="A70" s="287" t="s">
        <v>250</v>
      </c>
      <c r="B70" s="288"/>
      <c r="C70" s="289"/>
      <c r="D70" s="290"/>
      <c r="E70" s="288"/>
      <c r="F70" s="370"/>
      <c r="G70" s="291">
        <v>0</v>
      </c>
      <c r="H70" s="67"/>
    </row>
    <row r="71" spans="1:8" s="66" customFormat="1" ht="10.5">
      <c r="A71" s="287" t="s">
        <v>250</v>
      </c>
      <c r="B71" s="288"/>
      <c r="C71" s="289"/>
      <c r="D71" s="290"/>
      <c r="E71" s="288"/>
      <c r="F71" s="358"/>
      <c r="G71" s="291">
        <v>0</v>
      </c>
      <c r="H71" s="67"/>
    </row>
    <row r="72" spans="1:8" s="66" customFormat="1" ht="10.5">
      <c r="A72" s="287" t="s">
        <v>250</v>
      </c>
      <c r="B72" s="288"/>
      <c r="C72" s="289"/>
      <c r="D72" s="290"/>
      <c r="E72" s="288"/>
      <c r="F72" s="358"/>
      <c r="G72" s="291">
        <v>0</v>
      </c>
      <c r="H72" s="67"/>
    </row>
    <row r="73" spans="1:8" s="66" customFormat="1" ht="11.25" thickBot="1">
      <c r="A73" s="296"/>
      <c r="B73" s="296"/>
      <c r="D73" s="296"/>
      <c r="E73" s="296"/>
      <c r="F73" s="296"/>
      <c r="G73" s="247"/>
      <c r="H73" s="67"/>
    </row>
    <row r="74" spans="1:8" s="66" customFormat="1" ht="11.25" thickBot="1">
      <c r="A74" s="296"/>
      <c r="B74" s="296"/>
      <c r="C74" s="211" t="s">
        <v>251</v>
      </c>
      <c r="D74" s="212"/>
      <c r="E74" s="212"/>
      <c r="F74" s="212"/>
      <c r="G74" s="245">
        <f>SUM(G70:G72)</f>
        <v>0</v>
      </c>
      <c r="H74" s="67"/>
    </row>
    <row r="75" spans="1:8" s="66" customFormat="1" ht="11.25" thickBot="1">
      <c r="A75" s="67"/>
      <c r="B75" s="67"/>
      <c r="C75" s="67"/>
      <c r="D75" s="67"/>
      <c r="E75" s="67"/>
      <c r="F75" s="67"/>
      <c r="G75" s="67"/>
      <c r="H75" s="67"/>
    </row>
    <row r="76" spans="1:8" s="66" customFormat="1" ht="10.5">
      <c r="A76" s="216"/>
      <c r="B76" s="217"/>
      <c r="C76" s="219" t="s">
        <v>8</v>
      </c>
      <c r="D76" s="219" t="s">
        <v>16</v>
      </c>
      <c r="E76" s="219" t="s">
        <v>5</v>
      </c>
      <c r="F76" s="219" t="s">
        <v>17</v>
      </c>
      <c r="G76" s="219" t="s">
        <v>16</v>
      </c>
      <c r="H76" s="269"/>
    </row>
    <row r="77" spans="1:8" s="66" customFormat="1" ht="11.25" thickBot="1">
      <c r="A77" s="375" t="s">
        <v>58</v>
      </c>
      <c r="B77" s="376" t="s">
        <v>93</v>
      </c>
      <c r="C77" s="373" t="s">
        <v>18</v>
      </c>
      <c r="D77" s="373" t="s">
        <v>217</v>
      </c>
      <c r="E77" s="373" t="s">
        <v>8</v>
      </c>
      <c r="F77" s="373" t="s">
        <v>19</v>
      </c>
      <c r="G77" s="270" t="s">
        <v>191</v>
      </c>
      <c r="H77" s="225" t="s">
        <v>2</v>
      </c>
    </row>
    <row r="78" spans="1:8" s="66" customFormat="1" ht="10.5">
      <c r="A78" s="227" t="s">
        <v>305</v>
      </c>
      <c r="B78" s="271"/>
      <c r="C78" s="272" t="str">
        <f>INDEX(rate!$A$91:$D$124,MATCH(A78,rate!$A$91:$A$124,0),4)</f>
        <v>DAYS</v>
      </c>
      <c r="D78" s="273"/>
      <c r="E78" s="392"/>
      <c r="F78" s="272">
        <f>INDEX(rate!$A$91:$D$124,MATCH(A78,rate!$A$91:$A$124,0),3)</f>
        <v>10.07</v>
      </c>
      <c r="G78" s="274"/>
      <c r="H78" s="256">
        <f>D78*F78</f>
        <v>0</v>
      </c>
    </row>
    <row r="79" spans="1:8" s="66" customFormat="1" ht="10.5">
      <c r="A79" s="227" t="s">
        <v>332</v>
      </c>
      <c r="B79" s="275"/>
      <c r="C79" s="272" t="str">
        <f>INDEX(rate!$A$91:$D$124,MATCH(A79,rate!$A$91:$A$124,0),4)</f>
        <v>MILES</v>
      </c>
      <c r="D79" s="276"/>
      <c r="E79" s="391">
        <f>INDEX(rate!$A$91:$D$124,MATCH(A79,rate!$A$91:$A$124,0),2)</f>
        <v>0.14000000000000001</v>
      </c>
      <c r="F79" s="202"/>
      <c r="G79" s="230">
        <v>0</v>
      </c>
      <c r="H79" s="256">
        <f>E79*G79</f>
        <v>0</v>
      </c>
    </row>
    <row r="80" spans="1:8" s="66" customFormat="1" ht="10.5">
      <c r="A80" s="227" t="s">
        <v>333</v>
      </c>
      <c r="B80" s="275"/>
      <c r="C80" s="272" t="str">
        <f>INDEX(rate!$A$91:$D$124,MATCH(A80,rate!$A$91:$A$124,0),4)</f>
        <v>DAYS</v>
      </c>
      <c r="D80" s="273">
        <v>0</v>
      </c>
      <c r="E80" s="392"/>
      <c r="F80" s="272">
        <f>INDEX(rate!$A$91:$D$124,MATCH(A80,rate!$A$91:$A$124,0),3)</f>
        <v>6.03</v>
      </c>
      <c r="G80" s="274"/>
      <c r="H80" s="256">
        <f>D80*F80</f>
        <v>0</v>
      </c>
    </row>
    <row r="81" spans="1:8" s="66" customFormat="1" ht="10.5">
      <c r="A81" s="227" t="s">
        <v>332</v>
      </c>
      <c r="B81" s="275"/>
      <c r="C81" s="272" t="str">
        <f>INDEX(rate!$A$91:$D$124,MATCH(A81,rate!$A$91:$A$124,0),4)</f>
        <v>MILES</v>
      </c>
      <c r="D81" s="276"/>
      <c r="E81" s="391">
        <f>INDEX(rate!$A$91:$D$124,MATCH(A81,rate!$A$91:$A$124,0),2)</f>
        <v>0.14000000000000001</v>
      </c>
      <c r="F81" s="202"/>
      <c r="G81" s="230">
        <v>0</v>
      </c>
      <c r="H81" s="256">
        <f>E81*G81</f>
        <v>0</v>
      </c>
    </row>
    <row r="82" spans="1:8" s="66" customFormat="1" ht="10.5">
      <c r="A82" s="227" t="s">
        <v>333</v>
      </c>
      <c r="B82" s="275"/>
      <c r="C82" s="272" t="str">
        <f>INDEX(rate!$A$91:$D$124,MATCH(A82,rate!$A$91:$A$124,0),4)</f>
        <v>DAYS</v>
      </c>
      <c r="D82" s="273">
        <v>0</v>
      </c>
      <c r="E82" s="392"/>
      <c r="F82" s="272">
        <f>INDEX(rate!$A$91:$D$124,MATCH(A82,rate!$A$91:$A$124,0),3)</f>
        <v>6.03</v>
      </c>
      <c r="G82" s="274"/>
      <c r="H82" s="256">
        <f>D82*F82</f>
        <v>0</v>
      </c>
    </row>
    <row r="83" spans="1:8" s="66" customFormat="1" ht="11.25" thickBot="1">
      <c r="A83" s="235" t="s">
        <v>332</v>
      </c>
      <c r="B83" s="277"/>
      <c r="C83" s="278" t="str">
        <f>INDEX(rate!$A$91:$D$124,MATCH(A83,rate!$A$91:$A$124,0),4)</f>
        <v>MILES</v>
      </c>
      <c r="D83" s="279"/>
      <c r="E83" s="393">
        <f>INDEX(rate!$A$91:$D$123,MATCH(A83,rate!$A$91:$A$124,0),2)</f>
        <v>0.14000000000000001</v>
      </c>
      <c r="F83" s="205"/>
      <c r="G83" s="238">
        <v>0</v>
      </c>
      <c r="H83" s="258">
        <f>E83*G83</f>
        <v>0</v>
      </c>
    </row>
    <row r="84" spans="1:8" s="66" customFormat="1" ht="11.25" thickBot="1">
      <c r="A84" s="67"/>
      <c r="B84" s="67"/>
      <c r="C84" s="280"/>
      <c r="D84" s="67"/>
      <c r="E84" s="67"/>
      <c r="F84" s="67"/>
      <c r="G84" s="243"/>
      <c r="H84" s="67"/>
    </row>
    <row r="85" spans="1:8" s="66" customFormat="1" ht="11.25" thickBot="1">
      <c r="A85" s="67"/>
      <c r="B85" s="67"/>
      <c r="C85" s="211" t="s">
        <v>59</v>
      </c>
      <c r="D85" s="212"/>
      <c r="E85" s="212"/>
      <c r="F85" s="212"/>
      <c r="G85" s="281"/>
      <c r="H85" s="245">
        <f>SUM(H78:H83)</f>
        <v>0</v>
      </c>
    </row>
    <row r="86" spans="1:8" s="66" customFormat="1" ht="11.25" thickBot="1">
      <c r="A86" s="67"/>
      <c r="B86" s="67"/>
      <c r="C86" s="67"/>
      <c r="D86" s="67"/>
      <c r="E86" s="67"/>
      <c r="F86" s="67"/>
      <c r="G86" s="67"/>
      <c r="H86" s="67"/>
    </row>
    <row r="87" spans="1:8" s="66" customFormat="1" ht="11.25" thickBot="1">
      <c r="A87" s="282" t="s">
        <v>218</v>
      </c>
      <c r="B87" s="283"/>
      <c r="C87" s="283"/>
      <c r="D87" s="284" t="s">
        <v>21</v>
      </c>
      <c r="E87" s="285"/>
      <c r="F87" s="283"/>
      <c r="G87" s="286" t="s">
        <v>22</v>
      </c>
      <c r="H87" s="67"/>
    </row>
    <row r="88" spans="1:8" s="66" customFormat="1" ht="10.5">
      <c r="A88" s="287"/>
      <c r="B88" s="288"/>
      <c r="C88" s="288"/>
      <c r="D88" s="289"/>
      <c r="E88" s="290"/>
      <c r="F88" s="288"/>
      <c r="G88" s="291">
        <v>0</v>
      </c>
      <c r="H88" s="67"/>
    </row>
    <row r="89" spans="1:8" s="66" customFormat="1" ht="10.5">
      <c r="A89" s="287"/>
      <c r="B89" s="288"/>
      <c r="C89" s="288"/>
      <c r="D89" s="289"/>
      <c r="E89" s="290"/>
      <c r="F89" s="288"/>
      <c r="G89" s="291"/>
      <c r="H89" s="67"/>
    </row>
    <row r="90" spans="1:8" s="66" customFormat="1" ht="10.5">
      <c r="A90" s="287"/>
      <c r="B90" s="288"/>
      <c r="C90" s="288"/>
      <c r="D90" s="289"/>
      <c r="E90" s="290"/>
      <c r="F90" s="288"/>
      <c r="G90" s="291"/>
      <c r="H90" s="67"/>
    </row>
    <row r="91" spans="1:8" s="66" customFormat="1" ht="10.5">
      <c r="A91" s="287"/>
      <c r="B91" s="288"/>
      <c r="C91" s="288"/>
      <c r="D91" s="289"/>
      <c r="E91" s="290"/>
      <c r="F91" s="288"/>
      <c r="G91" s="291"/>
      <c r="H91" s="67"/>
    </row>
    <row r="92" spans="1:8" s="66" customFormat="1" ht="10.5">
      <c r="A92" s="287"/>
      <c r="B92" s="288"/>
      <c r="C92" s="288"/>
      <c r="D92" s="289"/>
      <c r="E92" s="290"/>
      <c r="F92" s="288"/>
      <c r="G92" s="291"/>
      <c r="H92" s="67"/>
    </row>
    <row r="93" spans="1:8" s="66" customFormat="1" ht="10.5">
      <c r="A93" s="287"/>
      <c r="B93" s="288"/>
      <c r="C93" s="288"/>
      <c r="D93" s="289"/>
      <c r="E93" s="290"/>
      <c r="F93" s="288"/>
      <c r="G93" s="291"/>
      <c r="H93" s="67"/>
    </row>
    <row r="94" spans="1:8" s="66" customFormat="1" ht="11.25" thickBot="1">
      <c r="A94" s="296"/>
      <c r="B94" s="296"/>
      <c r="C94" s="296"/>
      <c r="D94" s="296"/>
      <c r="E94" s="296"/>
      <c r="F94" s="296"/>
      <c r="G94" s="247"/>
      <c r="H94" s="67"/>
    </row>
    <row r="95" spans="1:8" s="66" customFormat="1" ht="11.25" thickBot="1">
      <c r="A95" s="67"/>
      <c r="B95" s="67"/>
      <c r="C95" s="211" t="s">
        <v>117</v>
      </c>
      <c r="D95" s="212"/>
      <c r="E95" s="212"/>
      <c r="F95" s="212"/>
      <c r="G95" s="297">
        <f>SUM(G88:G93)</f>
        <v>0</v>
      </c>
      <c r="H95" s="67"/>
    </row>
    <row r="96" spans="1:8" s="66" customFormat="1" ht="11.25" thickBot="1">
      <c r="A96" s="67"/>
      <c r="B96" s="67"/>
      <c r="C96" s="246"/>
      <c r="D96" s="246"/>
      <c r="E96" s="246"/>
      <c r="F96" s="246"/>
      <c r="G96" s="298"/>
      <c r="H96" s="67"/>
    </row>
    <row r="97" spans="1:8" s="66" customFormat="1" ht="11.25" thickBot="1">
      <c r="A97" s="377" t="s">
        <v>116</v>
      </c>
      <c r="B97" s="283"/>
      <c r="C97" s="284" t="s">
        <v>23</v>
      </c>
      <c r="D97" s="285"/>
      <c r="E97" s="283"/>
      <c r="F97" s="283" t="s">
        <v>24</v>
      </c>
      <c r="G97" s="378" t="s">
        <v>25</v>
      </c>
      <c r="H97" s="67"/>
    </row>
    <row r="98" spans="1:8" s="66" customFormat="1" ht="10.5">
      <c r="A98" s="287"/>
      <c r="B98" s="288"/>
      <c r="C98" s="289"/>
      <c r="D98" s="290"/>
      <c r="E98" s="288"/>
      <c r="F98" s="300"/>
      <c r="G98" s="291">
        <v>0</v>
      </c>
      <c r="H98" s="67"/>
    </row>
    <row r="99" spans="1:8" s="66" customFormat="1" ht="10.5">
      <c r="A99" s="287"/>
      <c r="B99" s="288"/>
      <c r="C99" s="289"/>
      <c r="D99" s="290"/>
      <c r="E99" s="288"/>
      <c r="F99" s="300"/>
      <c r="G99" s="291"/>
      <c r="H99" s="67"/>
    </row>
    <row r="100" spans="1:8" s="66" customFormat="1" ht="10.5">
      <c r="A100" s="287"/>
      <c r="B100" s="288"/>
      <c r="C100" s="289"/>
      <c r="D100" s="290"/>
      <c r="E100" s="288"/>
      <c r="F100" s="300"/>
      <c r="G100" s="291"/>
      <c r="H100" s="67"/>
    </row>
    <row r="101" spans="1:8" s="66" customFormat="1" ht="10.5">
      <c r="A101" s="287"/>
      <c r="B101" s="288"/>
      <c r="C101" s="289"/>
      <c r="D101" s="290"/>
      <c r="E101" s="288"/>
      <c r="F101" s="300"/>
      <c r="G101" s="291"/>
      <c r="H101" s="67"/>
    </row>
    <row r="102" spans="1:8" s="66" customFormat="1" ht="10.5">
      <c r="A102" s="287"/>
      <c r="B102" s="288"/>
      <c r="C102" s="289"/>
      <c r="D102" s="290"/>
      <c r="E102" s="288"/>
      <c r="F102" s="300"/>
      <c r="G102" s="291"/>
      <c r="H102" s="67"/>
    </row>
    <row r="103" spans="1:8" s="66" customFormat="1" ht="10.5">
      <c r="A103" s="287"/>
      <c r="B103" s="288"/>
      <c r="C103" s="289"/>
      <c r="D103" s="290"/>
      <c r="E103" s="288"/>
      <c r="F103" s="300"/>
      <c r="G103" s="291"/>
      <c r="H103" s="67"/>
    </row>
    <row r="104" spans="1:8" s="66" customFormat="1" ht="10.5">
      <c r="A104" s="287"/>
      <c r="B104" s="288"/>
      <c r="C104" s="289"/>
      <c r="D104" s="290"/>
      <c r="E104" s="288"/>
      <c r="F104" s="300"/>
      <c r="G104" s="291"/>
      <c r="H104" s="67"/>
    </row>
    <row r="105" spans="1:8" s="66" customFormat="1" ht="10.5">
      <c r="A105" s="287"/>
      <c r="B105" s="288"/>
      <c r="C105" s="289"/>
      <c r="D105" s="290"/>
      <c r="E105" s="288"/>
      <c r="F105" s="300"/>
      <c r="G105" s="291"/>
      <c r="H105" s="67"/>
    </row>
    <row r="106" spans="1:8" s="66" customFormat="1" ht="10.5">
      <c r="A106" s="197"/>
      <c r="B106" s="288"/>
      <c r="C106" s="289"/>
      <c r="D106" s="290"/>
      <c r="E106" s="288"/>
      <c r="F106" s="300"/>
      <c r="G106" s="291"/>
      <c r="H106" s="67"/>
    </row>
    <row r="107" spans="1:8" s="66" customFormat="1" ht="10.5">
      <c r="A107" s="287"/>
      <c r="B107" s="288"/>
      <c r="C107" s="289"/>
      <c r="D107" s="290"/>
      <c r="E107" s="288"/>
      <c r="F107" s="300"/>
      <c r="G107" s="291"/>
      <c r="H107" s="67"/>
    </row>
    <row r="108" spans="1:8" s="66" customFormat="1" ht="10.5">
      <c r="A108" s="287"/>
      <c r="B108" s="288"/>
      <c r="C108" s="289"/>
      <c r="D108" s="290"/>
      <c r="E108" s="288"/>
      <c r="F108" s="300"/>
      <c r="G108" s="291"/>
      <c r="H108" s="67"/>
    </row>
    <row r="109" spans="1:8" s="66" customFormat="1" ht="10.5">
      <c r="A109" s="287"/>
      <c r="B109" s="288"/>
      <c r="C109" s="289"/>
      <c r="D109" s="290"/>
      <c r="E109" s="288"/>
      <c r="F109" s="300"/>
      <c r="G109" s="291"/>
      <c r="H109" s="67"/>
    </row>
    <row r="110" spans="1:8" s="66" customFormat="1" ht="11.25" thickBot="1">
      <c r="A110" s="235"/>
      <c r="B110" s="292"/>
      <c r="C110" s="293"/>
      <c r="D110" s="294"/>
      <c r="E110" s="292"/>
      <c r="F110" s="301"/>
      <c r="G110" s="295"/>
      <c r="H110" s="67"/>
    </row>
    <row r="111" spans="1:8" s="66" customFormat="1" ht="11.25" thickBot="1">
      <c r="A111" s="296"/>
      <c r="B111" s="296"/>
      <c r="D111" s="296"/>
      <c r="E111" s="296"/>
      <c r="F111" s="296"/>
      <c r="G111" s="247"/>
      <c r="H111" s="67"/>
    </row>
    <row r="112" spans="1:8" s="66" customFormat="1" ht="11.25" thickBot="1">
      <c r="A112" s="296"/>
      <c r="B112" s="296"/>
      <c r="C112" s="211" t="s">
        <v>118</v>
      </c>
      <c r="D112" s="212"/>
      <c r="E112" s="212"/>
      <c r="F112" s="212"/>
      <c r="G112" s="245">
        <f>SUM(G98:G110)</f>
        <v>0</v>
      </c>
      <c r="H112" s="67"/>
    </row>
    <row r="113" spans="1:8" s="66" customFormat="1" ht="11.25" thickBot="1">
      <c r="A113" s="296"/>
      <c r="B113" s="296"/>
      <c r="C113" s="302"/>
      <c r="D113" s="302"/>
      <c r="E113" s="302"/>
      <c r="F113" s="302"/>
      <c r="G113" s="262"/>
      <c r="H113" s="67"/>
    </row>
    <row r="114" spans="1:8" s="66" customFormat="1" ht="11.25" thickBot="1">
      <c r="A114" s="282" t="s">
        <v>219</v>
      </c>
      <c r="B114" s="283"/>
      <c r="C114" s="284" t="s">
        <v>220</v>
      </c>
      <c r="D114" s="303"/>
      <c r="E114" s="283"/>
      <c r="F114" s="283" t="s">
        <v>24</v>
      </c>
      <c r="G114" s="304" t="s">
        <v>22</v>
      </c>
      <c r="H114" s="67"/>
    </row>
    <row r="115" spans="1:8" s="66" customFormat="1" ht="10.5">
      <c r="A115" s="287"/>
      <c r="B115" s="288"/>
      <c r="C115" s="305"/>
      <c r="D115" s="290"/>
      <c r="E115" s="306"/>
      <c r="F115" s="307"/>
      <c r="G115" s="291">
        <v>0</v>
      </c>
      <c r="H115" s="67"/>
    </row>
    <row r="116" spans="1:8" s="66" customFormat="1" ht="10.5">
      <c r="A116" s="287"/>
      <c r="B116" s="288"/>
      <c r="C116" s="305"/>
      <c r="D116" s="290"/>
      <c r="E116" s="306"/>
      <c r="F116" s="307"/>
      <c r="G116" s="291"/>
      <c r="H116" s="67"/>
    </row>
    <row r="117" spans="1:8" s="66" customFormat="1" ht="10.5">
      <c r="A117" s="287"/>
      <c r="B117" s="288"/>
      <c r="C117" s="305"/>
      <c r="D117" s="290"/>
      <c r="E117" s="306"/>
      <c r="F117" s="307"/>
      <c r="G117" s="291"/>
      <c r="H117" s="67"/>
    </row>
    <row r="118" spans="1:8" s="66" customFormat="1" ht="10.5">
      <c r="A118" s="287"/>
      <c r="B118" s="288"/>
      <c r="C118" s="305"/>
      <c r="D118" s="290"/>
      <c r="E118" s="306"/>
      <c r="F118" s="307"/>
      <c r="G118" s="291"/>
      <c r="H118" s="67"/>
    </row>
    <row r="119" spans="1:8" s="66" customFormat="1" ht="11.25" thickBot="1">
      <c r="A119" s="235"/>
      <c r="B119" s="292"/>
      <c r="C119" s="308"/>
      <c r="D119" s="294"/>
      <c r="E119" s="309"/>
      <c r="F119" s="310"/>
      <c r="G119" s="295"/>
      <c r="H119" s="296"/>
    </row>
    <row r="120" spans="1:8" s="66" customFormat="1" ht="11.25" thickBot="1">
      <c r="A120" s="296"/>
      <c r="B120" s="296"/>
      <c r="C120" s="296"/>
      <c r="D120" s="296"/>
      <c r="E120" s="296"/>
      <c r="F120" s="296"/>
      <c r="G120" s="247"/>
      <c r="H120" s="296"/>
    </row>
    <row r="121" spans="1:8" s="66" customFormat="1" ht="11.25" thickBot="1">
      <c r="A121" s="67"/>
      <c r="B121" s="67"/>
      <c r="C121" s="211" t="s">
        <v>221</v>
      </c>
      <c r="D121" s="212"/>
      <c r="E121" s="212"/>
      <c r="F121" s="212"/>
      <c r="G121" s="297">
        <f>SUM(G115:G119)</f>
        <v>0</v>
      </c>
      <c r="H121" s="296"/>
    </row>
    <row r="122" spans="1:8" s="66" customFormat="1" ht="11.25" thickBot="1">
      <c r="A122" s="296"/>
      <c r="B122" s="296"/>
      <c r="C122" s="246"/>
      <c r="D122" s="246"/>
      <c r="E122" s="246"/>
      <c r="F122" s="246"/>
      <c r="G122" s="247"/>
      <c r="H122" s="67"/>
    </row>
    <row r="123" spans="1:8" s="66" customFormat="1" ht="21.75" customHeight="1" thickBot="1">
      <c r="A123" s="282" t="s">
        <v>222</v>
      </c>
      <c r="B123" s="283"/>
      <c r="C123" s="311"/>
      <c r="D123" s="283"/>
      <c r="E123" s="283"/>
      <c r="F123" s="312" t="s">
        <v>21</v>
      </c>
      <c r="G123" s="304" t="s">
        <v>22</v>
      </c>
      <c r="H123" s="67"/>
    </row>
    <row r="124" spans="1:8" s="66" customFormat="1" ht="10.5">
      <c r="A124" s="287"/>
      <c r="B124" s="307"/>
      <c r="C124" s="288"/>
      <c r="D124" s="313"/>
      <c r="E124" s="306"/>
      <c r="F124" s="314"/>
      <c r="G124" s="291">
        <v>0</v>
      </c>
      <c r="H124" s="67"/>
    </row>
    <row r="125" spans="1:8" s="66" customFormat="1" ht="10.5">
      <c r="A125" s="287"/>
      <c r="B125" s="307"/>
      <c r="C125" s="288"/>
      <c r="D125" s="313"/>
      <c r="E125" s="306"/>
      <c r="F125" s="314"/>
      <c r="G125" s="291"/>
      <c r="H125" s="67"/>
    </row>
    <row r="126" spans="1:8" s="66" customFormat="1" ht="10.5">
      <c r="A126" s="287"/>
      <c r="B126" s="307"/>
      <c r="C126" s="288"/>
      <c r="D126" s="313"/>
      <c r="E126" s="306"/>
      <c r="F126" s="314"/>
      <c r="G126" s="291"/>
      <c r="H126" s="67"/>
    </row>
    <row r="127" spans="1:8" s="66" customFormat="1" ht="10.5">
      <c r="A127" s="287"/>
      <c r="B127" s="307"/>
      <c r="C127" s="288"/>
      <c r="D127" s="313"/>
      <c r="E127" s="306"/>
      <c r="F127" s="314"/>
      <c r="G127" s="291"/>
      <c r="H127" s="67"/>
    </row>
    <row r="128" spans="1:8" s="66" customFormat="1" ht="11.25" thickBot="1">
      <c r="A128" s="235"/>
      <c r="B128" s="310"/>
      <c r="C128" s="292"/>
      <c r="D128" s="315"/>
      <c r="E128" s="309"/>
      <c r="F128" s="316"/>
      <c r="G128" s="295"/>
      <c r="H128" s="296"/>
    </row>
    <row r="129" spans="1:8" s="66" customFormat="1" ht="11.25" thickBot="1">
      <c r="A129" s="296"/>
      <c r="B129" s="296"/>
      <c r="C129" s="296"/>
      <c r="D129" s="296"/>
      <c r="E129" s="296"/>
      <c r="F129" s="296"/>
      <c r="G129" s="247"/>
      <c r="H129" s="296"/>
    </row>
    <row r="130" spans="1:8" s="66" customFormat="1" ht="11.25" thickBot="1">
      <c r="A130" s="67"/>
      <c r="B130" s="67"/>
      <c r="C130" s="211" t="s">
        <v>223</v>
      </c>
      <c r="D130" s="212"/>
      <c r="E130" s="212"/>
      <c r="F130" s="212"/>
      <c r="G130" s="297">
        <f>SUM(G124:G128)</f>
        <v>0</v>
      </c>
      <c r="H130" s="296"/>
    </row>
    <row r="131" spans="1:8" s="66" customFormat="1" ht="11.25" thickBot="1">
      <c r="A131" s="67"/>
      <c r="B131" s="67"/>
      <c r="C131" s="302"/>
      <c r="D131" s="302"/>
      <c r="E131" s="302"/>
      <c r="F131" s="302"/>
      <c r="G131" s="317"/>
      <c r="H131" s="296"/>
    </row>
    <row r="132" spans="1:8" s="66" customFormat="1" ht="21.75" customHeight="1" thickBot="1">
      <c r="A132" s="282" t="s">
        <v>244</v>
      </c>
      <c r="B132" s="283"/>
      <c r="C132" s="311"/>
      <c r="D132" s="284" t="s">
        <v>21</v>
      </c>
      <c r="E132" s="285"/>
      <c r="F132" s="318"/>
      <c r="G132" s="304" t="s">
        <v>22</v>
      </c>
      <c r="H132" s="67"/>
    </row>
    <row r="133" spans="1:8" s="66" customFormat="1" ht="10.5">
      <c r="A133" s="287"/>
      <c r="B133" s="307"/>
      <c r="C133" s="288"/>
      <c r="D133" s="305"/>
      <c r="E133" s="319"/>
      <c r="F133" s="320"/>
      <c r="G133" s="291">
        <v>0</v>
      </c>
      <c r="H133" s="67"/>
    </row>
    <row r="134" spans="1:8" s="66" customFormat="1" ht="10.5">
      <c r="A134" s="287"/>
      <c r="B134" s="307"/>
      <c r="C134" s="288"/>
      <c r="D134" s="305"/>
      <c r="E134" s="319"/>
      <c r="F134" s="321"/>
      <c r="G134" s="291"/>
      <c r="H134" s="67"/>
    </row>
    <row r="135" spans="1:8" s="66" customFormat="1" ht="10.5">
      <c r="A135" s="287"/>
      <c r="B135" s="307"/>
      <c r="C135" s="288"/>
      <c r="D135" s="305"/>
      <c r="E135" s="319"/>
      <c r="F135" s="321"/>
      <c r="G135" s="291"/>
      <c r="H135" s="67"/>
    </row>
    <row r="136" spans="1:8" s="66" customFormat="1" ht="10.5">
      <c r="A136" s="287"/>
      <c r="B136" s="307"/>
      <c r="C136" s="288"/>
      <c r="D136" s="305"/>
      <c r="E136" s="319"/>
      <c r="F136" s="321"/>
      <c r="G136" s="291"/>
      <c r="H136" s="67"/>
    </row>
    <row r="137" spans="1:8" s="66" customFormat="1" ht="11.25" thickBot="1">
      <c r="A137" s="235"/>
      <c r="B137" s="310"/>
      <c r="C137" s="292"/>
      <c r="D137" s="308"/>
      <c r="E137" s="322"/>
      <c r="F137" s="323"/>
      <c r="G137" s="295"/>
      <c r="H137" s="296"/>
    </row>
    <row r="138" spans="1:8" s="66" customFormat="1" ht="11.25" thickBot="1">
      <c r="A138" s="296"/>
      <c r="B138" s="296"/>
      <c r="C138" s="296"/>
      <c r="D138" s="296"/>
      <c r="E138" s="296"/>
      <c r="F138" s="296"/>
      <c r="G138" s="247"/>
      <c r="H138" s="296"/>
    </row>
    <row r="139" spans="1:8" s="66" customFormat="1" ht="11.25" thickBot="1">
      <c r="A139" s="67"/>
      <c r="B139" s="67"/>
      <c r="C139" s="211" t="s">
        <v>224</v>
      </c>
      <c r="D139" s="212"/>
      <c r="E139" s="212"/>
      <c r="F139" s="212"/>
      <c r="G139" s="297">
        <f>SUM(G133:G137)</f>
        <v>0</v>
      </c>
      <c r="H139" s="296"/>
    </row>
    <row r="140" spans="1:8" s="66" customFormat="1" ht="11.25" thickBot="1">
      <c r="A140" s="67"/>
      <c r="B140" s="67"/>
      <c r="C140" s="246"/>
      <c r="D140" s="246"/>
      <c r="E140" s="246"/>
      <c r="F140" s="246"/>
      <c r="G140" s="298"/>
      <c r="H140" s="296"/>
    </row>
    <row r="141" spans="1:8" s="66" customFormat="1" ht="11.25" thickBot="1">
      <c r="A141" s="282" t="s">
        <v>225</v>
      </c>
      <c r="B141" s="283"/>
      <c r="C141" s="311"/>
      <c r="D141" s="284" t="s">
        <v>21</v>
      </c>
      <c r="E141" s="311"/>
      <c r="F141" s="311"/>
      <c r="G141" s="324" t="s">
        <v>22</v>
      </c>
      <c r="H141" s="296"/>
    </row>
    <row r="142" spans="1:8" s="66" customFormat="1" ht="10.5">
      <c r="A142" s="287"/>
      <c r="B142" s="288"/>
      <c r="C142" s="288"/>
      <c r="D142" s="289"/>
      <c r="E142" s="290"/>
      <c r="F142" s="288"/>
      <c r="G142" s="291">
        <v>0</v>
      </c>
      <c r="H142" s="67"/>
    </row>
    <row r="143" spans="1:8" s="66" customFormat="1" ht="10.5">
      <c r="A143" s="287"/>
      <c r="B143" s="288"/>
      <c r="C143" s="288"/>
      <c r="D143" s="289"/>
      <c r="E143" s="290"/>
      <c r="F143" s="288"/>
      <c r="G143" s="291"/>
      <c r="H143" s="67"/>
    </row>
    <row r="144" spans="1:8" s="66" customFormat="1" ht="11.25" thickBot="1">
      <c r="A144" s="235"/>
      <c r="B144" s="292"/>
      <c r="C144" s="292"/>
      <c r="D144" s="293"/>
      <c r="E144" s="294"/>
      <c r="F144" s="292"/>
      <c r="G144" s="295"/>
      <c r="H144" s="67"/>
    </row>
    <row r="145" spans="1:8" s="66" customFormat="1" ht="11.25" thickBot="1">
      <c r="A145" s="296"/>
      <c r="B145" s="296"/>
      <c r="C145" s="325"/>
      <c r="D145" s="325"/>
      <c r="E145" s="325"/>
      <c r="F145" s="325"/>
      <c r="G145" s="326"/>
      <c r="H145" s="67"/>
    </row>
    <row r="146" spans="1:8" s="66" customFormat="1" ht="11.25" thickBot="1">
      <c r="A146" s="67"/>
      <c r="B146" s="67"/>
      <c r="C146" s="211" t="s">
        <v>226</v>
      </c>
      <c r="D146" s="212"/>
      <c r="E146" s="212"/>
      <c r="F146" s="212"/>
      <c r="G146" s="297">
        <f>SUM(G142:G144)</f>
        <v>0</v>
      </c>
      <c r="H146" s="67"/>
    </row>
    <row r="147" spans="1:8" ht="13.5" thickBot="1">
      <c r="A147" s="5"/>
      <c r="B147" s="10"/>
      <c r="C147" s="5"/>
      <c r="D147" s="5"/>
      <c r="E147" s="11"/>
      <c r="F147" s="5"/>
      <c r="G147" s="11"/>
      <c r="H147" s="5"/>
    </row>
    <row r="148" spans="1:8" s="66" customFormat="1" ht="11.25" thickBot="1">
      <c r="A148" s="282" t="s">
        <v>227</v>
      </c>
      <c r="B148" s="283"/>
      <c r="C148" s="311"/>
      <c r="D148" s="284" t="s">
        <v>21</v>
      </c>
      <c r="E148" s="311"/>
      <c r="F148" s="311"/>
      <c r="G148" s="324" t="s">
        <v>22</v>
      </c>
      <c r="H148" s="296"/>
    </row>
    <row r="149" spans="1:8" s="66" customFormat="1" ht="10.5">
      <c r="A149" s="287"/>
      <c r="B149" s="288"/>
      <c r="C149" s="288"/>
      <c r="D149" s="289"/>
      <c r="E149" s="290"/>
      <c r="F149" s="288"/>
      <c r="G149" s="291">
        <v>0</v>
      </c>
      <c r="H149" s="67"/>
    </row>
    <row r="150" spans="1:8" s="66" customFormat="1" ht="10.5">
      <c r="A150" s="287"/>
      <c r="B150" s="288"/>
      <c r="C150" s="288"/>
      <c r="D150" s="289"/>
      <c r="E150" s="290"/>
      <c r="F150" s="288"/>
      <c r="G150" s="291"/>
      <c r="H150" s="67"/>
    </row>
    <row r="151" spans="1:8" s="66" customFormat="1" ht="11.25" thickBot="1">
      <c r="A151" s="235"/>
      <c r="B151" s="292"/>
      <c r="C151" s="292"/>
      <c r="D151" s="293"/>
      <c r="E151" s="294"/>
      <c r="F151" s="292"/>
      <c r="G151" s="295"/>
      <c r="H151" s="67"/>
    </row>
    <row r="152" spans="1:8" s="66" customFormat="1" ht="11.25" thickBot="1">
      <c r="A152" s="296"/>
      <c r="B152" s="296"/>
      <c r="C152" s="296"/>
      <c r="D152" s="296"/>
      <c r="E152" s="296"/>
      <c r="F152" s="296"/>
      <c r="G152" s="247"/>
      <c r="H152" s="67"/>
    </row>
    <row r="153" spans="1:8" s="66" customFormat="1" ht="11.25" thickBot="1">
      <c r="A153" s="67"/>
      <c r="B153" s="67"/>
      <c r="C153" s="211" t="s">
        <v>228</v>
      </c>
      <c r="D153" s="212"/>
      <c r="E153" s="212"/>
      <c r="F153" s="212"/>
      <c r="G153" s="297">
        <f>SUM(G149:G151)</f>
        <v>0</v>
      </c>
      <c r="H153" s="67"/>
    </row>
    <row r="154" spans="1:8" s="66" customFormat="1" ht="11.25" thickBot="1">
      <c r="A154" s="67"/>
      <c r="B154" s="67"/>
      <c r="C154" s="246"/>
      <c r="D154" s="246"/>
      <c r="E154" s="246"/>
      <c r="F154" s="246"/>
      <c r="G154" s="298"/>
      <c r="H154" s="67"/>
    </row>
    <row r="155" spans="1:8" s="66" customFormat="1" ht="11.25" thickBot="1">
      <c r="A155" s="282" t="s">
        <v>26</v>
      </c>
      <c r="B155" s="283"/>
      <c r="C155" s="311"/>
      <c r="D155" s="327" t="s">
        <v>229</v>
      </c>
      <c r="E155" s="328"/>
      <c r="F155" s="329"/>
      <c r="G155" s="324" t="s">
        <v>22</v>
      </c>
      <c r="H155" s="296"/>
    </row>
    <row r="156" spans="1:8" s="66" customFormat="1" ht="10.5">
      <c r="A156" s="227"/>
      <c r="B156" s="296"/>
      <c r="C156" s="296"/>
      <c r="D156" s="330"/>
      <c r="E156" s="331"/>
      <c r="F156" s="332"/>
      <c r="G156" s="333">
        <v>0</v>
      </c>
      <c r="H156" s="67"/>
    </row>
    <row r="157" spans="1:8" s="66" customFormat="1" ht="10.5">
      <c r="A157" s="334"/>
      <c r="B157" s="228"/>
      <c r="C157" s="228"/>
      <c r="D157" s="335"/>
      <c r="E157" s="267"/>
      <c r="F157" s="336"/>
      <c r="G157" s="337"/>
      <c r="H157" s="67"/>
    </row>
    <row r="158" spans="1:8" s="66" customFormat="1" ht="11.25" thickBot="1">
      <c r="A158" s="235"/>
      <c r="B158" s="292"/>
      <c r="C158" s="292"/>
      <c r="D158" s="293"/>
      <c r="E158" s="310"/>
      <c r="F158" s="294"/>
      <c r="G158" s="338"/>
      <c r="H158" s="67"/>
    </row>
    <row r="159" spans="1:8" s="66" customFormat="1" ht="11.25" thickBot="1">
      <c r="A159" s="296"/>
      <c r="B159" s="296"/>
      <c r="C159" s="296"/>
      <c r="D159" s="296"/>
      <c r="E159" s="296"/>
      <c r="F159" s="296"/>
      <c r="G159" s="247"/>
      <c r="H159" s="67"/>
    </row>
    <row r="160" spans="1:8" s="66" customFormat="1" ht="11.25" thickBot="1">
      <c r="A160" s="67"/>
      <c r="B160" s="67"/>
      <c r="C160" s="211" t="s">
        <v>230</v>
      </c>
      <c r="D160" s="212"/>
      <c r="E160" s="212"/>
      <c r="F160" s="212"/>
      <c r="G160" s="297">
        <f>SUM(G156:G158)</f>
        <v>0</v>
      </c>
      <c r="H160" s="67"/>
    </row>
    <row r="161" spans="1:9" ht="13.5" thickBot="1">
      <c r="A161" s="10"/>
      <c r="B161" s="10"/>
      <c r="C161" s="11"/>
      <c r="D161" s="5"/>
      <c r="E161" s="5"/>
      <c r="F161" s="5"/>
      <c r="G161" s="5"/>
      <c r="H161" s="5"/>
    </row>
    <row r="162" spans="1:9" ht="13.5" thickBot="1">
      <c r="A162" s="10"/>
      <c r="B162" s="160" t="s">
        <v>50</v>
      </c>
      <c r="C162" s="161"/>
      <c r="D162" s="162"/>
      <c r="E162" s="163"/>
      <c r="F162" s="164"/>
      <c r="G162" s="165">
        <f>I27+G37+G47+F57+G67+G74+H85+G95+G112+G121+G130+G139+G146+G153+G160</f>
        <v>0</v>
      </c>
      <c r="H162" s="339">
        <f ca="1">NOW()</f>
        <v>43171.639359143519</v>
      </c>
    </row>
    <row r="163" spans="1:9">
      <c r="A163"/>
      <c r="B163" s="10"/>
      <c r="C163"/>
      <c r="D163" s="5"/>
      <c r="E163" s="11"/>
      <c r="F163" s="5"/>
      <c r="G163" s="11"/>
    </row>
    <row r="164" spans="1:9" ht="13.5" thickBot="1">
      <c r="A164" s="10"/>
      <c r="B164" s="10"/>
      <c r="C164" s="11"/>
      <c r="D164" s="5"/>
      <c r="E164" s="11"/>
      <c r="F164" s="5"/>
      <c r="G164" s="11"/>
    </row>
    <row r="165" spans="1:9" s="43" customFormat="1" ht="25.5" thickBot="1">
      <c r="A165" s="386" t="s">
        <v>327</v>
      </c>
      <c r="B165" s="381"/>
      <c r="C165" s="382"/>
      <c r="D165" s="383"/>
      <c r="E165" s="382"/>
      <c r="F165" s="383"/>
      <c r="G165" s="382"/>
      <c r="H165" s="384"/>
      <c r="I165" s="385"/>
    </row>
    <row r="166" spans="1:9">
      <c r="A166" s="2"/>
      <c r="B166" s="10"/>
      <c r="C166" s="11"/>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31" t="s">
        <v>130</v>
      </c>
    </row>
    <row r="276" spans="1:8">
      <c r="A276"/>
    </row>
    <row r="277" spans="1:8">
      <c r="A277"/>
    </row>
    <row r="278" spans="1:8" s="66" customFormat="1" ht="10.5">
      <c r="A278" s="66" t="s">
        <v>27</v>
      </c>
      <c r="B278" s="371" t="s">
        <v>28</v>
      </c>
      <c r="C278" s="68"/>
      <c r="D278" s="69"/>
      <c r="E278" s="68"/>
      <c r="F278" s="66" t="s">
        <v>27</v>
      </c>
      <c r="G278" s="371" t="s">
        <v>28</v>
      </c>
    </row>
    <row r="279" spans="1:8">
      <c r="A279"/>
      <c r="B279" s="25"/>
      <c r="C279" s="13"/>
      <c r="D279" s="13"/>
      <c r="F279"/>
      <c r="G279" s="17"/>
      <c r="H279"/>
    </row>
    <row r="280" spans="1:8">
      <c r="A280" s="155" t="s">
        <v>125</v>
      </c>
      <c r="B280" s="67"/>
      <c r="C280" s="68"/>
      <c r="F280" s="154" t="s">
        <v>126</v>
      </c>
      <c r="G280" s="17"/>
      <c r="H280"/>
    </row>
    <row r="281" spans="1:8">
      <c r="A281" s="66" t="s">
        <v>155</v>
      </c>
      <c r="B281" s="70">
        <v>5887</v>
      </c>
      <c r="D281" s="69" t="s">
        <v>29</v>
      </c>
      <c r="F281" s="66" t="s">
        <v>208</v>
      </c>
      <c r="G281" s="70">
        <v>68</v>
      </c>
      <c r="H281"/>
    </row>
    <row r="282" spans="1:8">
      <c r="A282" s="66"/>
      <c r="B282" s="70"/>
      <c r="D282" s="69" t="s">
        <v>29</v>
      </c>
      <c r="F282" s="66" t="s">
        <v>203</v>
      </c>
      <c r="G282" s="70">
        <v>90</v>
      </c>
      <c r="H282"/>
    </row>
    <row r="283" spans="1:8">
      <c r="A283" s="66" t="s">
        <v>153</v>
      </c>
      <c r="B283" s="70">
        <v>2813</v>
      </c>
      <c r="D283" s="69" t="s">
        <v>29</v>
      </c>
      <c r="F283" s="66" t="s">
        <v>204</v>
      </c>
      <c r="G283" s="70">
        <v>107</v>
      </c>
      <c r="H283"/>
    </row>
    <row r="284" spans="1:8">
      <c r="A284" s="66" t="s">
        <v>154</v>
      </c>
      <c r="B284" s="70">
        <v>3578</v>
      </c>
      <c r="D284" s="69" t="s">
        <v>29</v>
      </c>
      <c r="F284" s="66" t="s">
        <v>205</v>
      </c>
      <c r="G284" s="70">
        <v>124</v>
      </c>
      <c r="H284"/>
    </row>
    <row r="285" spans="1:8">
      <c r="A285" s="66" t="s">
        <v>156</v>
      </c>
      <c r="B285" s="70">
        <v>1910</v>
      </c>
      <c r="D285" s="69" t="s">
        <v>29</v>
      </c>
      <c r="F285" s="66" t="s">
        <v>206</v>
      </c>
      <c r="G285" s="70">
        <v>140</v>
      </c>
      <c r="H285"/>
    </row>
    <row r="286" spans="1:8">
      <c r="A286" s="68" t="s">
        <v>234</v>
      </c>
      <c r="B286" s="70">
        <v>6839</v>
      </c>
      <c r="D286" s="69" t="s">
        <v>29</v>
      </c>
      <c r="F286" s="66" t="s">
        <v>207</v>
      </c>
      <c r="G286" s="70">
        <v>159</v>
      </c>
      <c r="H286"/>
    </row>
    <row r="287" spans="1:8">
      <c r="A287" s="66" t="s">
        <v>157</v>
      </c>
      <c r="B287" s="70">
        <v>1833</v>
      </c>
      <c r="D287" s="69" t="s">
        <v>29</v>
      </c>
      <c r="F287" s="66" t="s">
        <v>186</v>
      </c>
      <c r="G287" s="70">
        <v>178</v>
      </c>
      <c r="H287"/>
    </row>
    <row r="288" spans="1:8">
      <c r="A288" s="66" t="s">
        <v>158</v>
      </c>
      <c r="B288" s="70">
        <v>897</v>
      </c>
      <c r="D288" s="69" t="s">
        <v>29</v>
      </c>
      <c r="F288" s="66" t="s">
        <v>187</v>
      </c>
      <c r="G288" s="70">
        <v>184</v>
      </c>
      <c r="H288"/>
    </row>
    <row r="289" spans="1:8">
      <c r="A289" s="66" t="s">
        <v>159</v>
      </c>
      <c r="B289" s="70">
        <v>2872</v>
      </c>
      <c r="D289" s="69" t="s">
        <v>29</v>
      </c>
      <c r="F289" s="66" t="s">
        <v>188</v>
      </c>
      <c r="G289" s="70">
        <v>213</v>
      </c>
      <c r="H289"/>
    </row>
    <row r="290" spans="1:8">
      <c r="A290" s="66" t="s">
        <v>160</v>
      </c>
      <c r="B290" s="70">
        <v>2542</v>
      </c>
      <c r="D290" s="69" t="s">
        <v>29</v>
      </c>
      <c r="F290" s="66" t="s">
        <v>189</v>
      </c>
      <c r="G290" s="70">
        <v>214</v>
      </c>
      <c r="H290"/>
    </row>
    <row r="291" spans="1:8">
      <c r="A291" s="66" t="s">
        <v>161</v>
      </c>
      <c r="B291" s="70">
        <v>1780</v>
      </c>
      <c r="D291" s="69" t="s">
        <v>29</v>
      </c>
      <c r="F291" s="66" t="s">
        <v>69</v>
      </c>
      <c r="G291" s="70">
        <v>27</v>
      </c>
      <c r="H291"/>
    </row>
    <row r="292" spans="1:8">
      <c r="A292" s="66" t="s">
        <v>162</v>
      </c>
      <c r="B292" s="70">
        <v>1390</v>
      </c>
      <c r="D292" s="69" t="s">
        <v>29</v>
      </c>
      <c r="F292" s="66" t="s">
        <v>70</v>
      </c>
      <c r="G292" s="70">
        <v>115</v>
      </c>
      <c r="H292"/>
    </row>
    <row r="293" spans="1:8">
      <c r="A293" s="66" t="s">
        <v>163</v>
      </c>
      <c r="B293" s="70">
        <v>2479</v>
      </c>
      <c r="D293" s="69" t="s">
        <v>29</v>
      </c>
      <c r="F293" s="66" t="s">
        <v>71</v>
      </c>
      <c r="G293" s="70">
        <v>106</v>
      </c>
      <c r="H293"/>
    </row>
    <row r="294" spans="1:8">
      <c r="A294" s="66" t="s">
        <v>291</v>
      </c>
      <c r="B294" s="70">
        <v>25611</v>
      </c>
      <c r="D294" s="69" t="s">
        <v>29</v>
      </c>
      <c r="F294" s="66" t="s">
        <v>72</v>
      </c>
      <c r="G294" s="70">
        <v>104</v>
      </c>
      <c r="H294"/>
    </row>
    <row r="295" spans="1:8">
      <c r="A295" s="66" t="s">
        <v>292</v>
      </c>
      <c r="B295" s="70">
        <v>29482</v>
      </c>
      <c r="D295" s="69" t="s">
        <v>29</v>
      </c>
      <c r="F295" s="66" t="s">
        <v>30</v>
      </c>
      <c r="G295" s="70">
        <v>27</v>
      </c>
      <c r="H295"/>
    </row>
    <row r="296" spans="1:8">
      <c r="A296" s="66" t="s">
        <v>293</v>
      </c>
      <c r="B296" s="70">
        <v>29586</v>
      </c>
      <c r="D296" s="69" t="s">
        <v>29</v>
      </c>
      <c r="F296" s="66" t="s">
        <v>11</v>
      </c>
      <c r="G296" s="70">
        <v>41</v>
      </c>
      <c r="H296"/>
    </row>
    <row r="297" spans="1:8">
      <c r="A297" s="66" t="s">
        <v>164</v>
      </c>
      <c r="B297" s="71">
        <v>11453</v>
      </c>
      <c r="D297" s="69" t="s">
        <v>29</v>
      </c>
      <c r="F297" s="66" t="s">
        <v>32</v>
      </c>
      <c r="G297" s="70">
        <v>46</v>
      </c>
      <c r="H297"/>
    </row>
    <row r="298" spans="1:8">
      <c r="A298" s="66" t="s">
        <v>165</v>
      </c>
      <c r="B298" s="70">
        <v>25589</v>
      </c>
      <c r="D298" s="69" t="s">
        <v>29</v>
      </c>
      <c r="F298" s="66" t="s">
        <v>12</v>
      </c>
      <c r="G298" s="70">
        <v>57</v>
      </c>
      <c r="H298"/>
    </row>
    <row r="299" spans="1:8">
      <c r="A299" s="66" t="s">
        <v>166</v>
      </c>
      <c r="B299" s="70">
        <v>10663</v>
      </c>
      <c r="D299" s="69" t="s">
        <v>29</v>
      </c>
      <c r="F299" s="66" t="s">
        <v>33</v>
      </c>
      <c r="G299" s="70">
        <v>67</v>
      </c>
      <c r="H299"/>
    </row>
    <row r="300" spans="1:8">
      <c r="A300" s="66" t="s">
        <v>167</v>
      </c>
      <c r="B300" s="70">
        <v>10737</v>
      </c>
      <c r="D300" s="69" t="s">
        <v>29</v>
      </c>
      <c r="F300" s="66" t="s">
        <v>14</v>
      </c>
      <c r="G300" s="70">
        <v>76</v>
      </c>
      <c r="H300"/>
    </row>
    <row r="301" spans="1:8">
      <c r="A301" s="66" t="s">
        <v>168</v>
      </c>
      <c r="B301" s="70">
        <v>10810</v>
      </c>
      <c r="D301" s="69" t="s">
        <v>29</v>
      </c>
      <c r="F301" s="66" t="s">
        <v>34</v>
      </c>
      <c r="G301" s="70">
        <v>86</v>
      </c>
      <c r="H301"/>
    </row>
    <row r="302" spans="1:8">
      <c r="A302" s="66" t="s">
        <v>169</v>
      </c>
      <c r="B302" s="70">
        <v>8062</v>
      </c>
      <c r="D302" s="69" t="s">
        <v>29</v>
      </c>
      <c r="F302" s="66" t="s">
        <v>35</v>
      </c>
      <c r="G302" s="70">
        <v>96</v>
      </c>
      <c r="H302"/>
    </row>
    <row r="303" spans="1:8">
      <c r="A303" s="66" t="s">
        <v>170</v>
      </c>
      <c r="B303" s="70">
        <v>6721</v>
      </c>
      <c r="D303" s="69" t="s">
        <v>29</v>
      </c>
      <c r="F303" s="66" t="s">
        <v>36</v>
      </c>
      <c r="G303" s="70">
        <v>109</v>
      </c>
      <c r="H303"/>
    </row>
    <row r="304" spans="1:8">
      <c r="A304" s="66" t="s">
        <v>171</v>
      </c>
      <c r="B304" s="70">
        <v>6125</v>
      </c>
      <c r="D304" s="69" t="s">
        <v>29</v>
      </c>
      <c r="F304" s="66" t="s">
        <v>73</v>
      </c>
      <c r="G304" s="70">
        <v>138</v>
      </c>
      <c r="H304"/>
    </row>
    <row r="305" spans="1:8">
      <c r="A305" s="66" t="s">
        <v>294</v>
      </c>
      <c r="B305" s="70">
        <v>13323</v>
      </c>
      <c r="D305" s="69" t="s">
        <v>29</v>
      </c>
      <c r="F305" s="66" t="s">
        <v>42</v>
      </c>
      <c r="G305" s="70">
        <v>28</v>
      </c>
      <c r="H305"/>
    </row>
    <row r="306" spans="1:8">
      <c r="A306" s="66" t="s">
        <v>172</v>
      </c>
      <c r="B306" s="70">
        <v>6019</v>
      </c>
      <c r="D306" s="69" t="s">
        <v>29</v>
      </c>
      <c r="F306" s="66" t="s">
        <v>43</v>
      </c>
      <c r="G306" s="70">
        <v>35</v>
      </c>
      <c r="H306"/>
    </row>
    <row r="307" spans="1:8">
      <c r="A307" s="66" t="s">
        <v>173</v>
      </c>
      <c r="B307" s="70">
        <v>5131</v>
      </c>
      <c r="D307" s="69" t="s">
        <v>29</v>
      </c>
      <c r="F307" s="66" t="s">
        <v>44</v>
      </c>
      <c r="G307" s="70">
        <v>39</v>
      </c>
      <c r="H307"/>
    </row>
    <row r="308" spans="1:8">
      <c r="A308" s="66" t="s">
        <v>174</v>
      </c>
      <c r="B308" s="70">
        <v>15820</v>
      </c>
      <c r="D308" s="69" t="s">
        <v>29</v>
      </c>
      <c r="F308" s="66" t="s">
        <v>45</v>
      </c>
      <c r="G308" s="70">
        <v>42</v>
      </c>
      <c r="H308"/>
    </row>
    <row r="309" spans="1:8">
      <c r="A309" s="66" t="s">
        <v>175</v>
      </c>
      <c r="B309" s="70">
        <v>7646</v>
      </c>
      <c r="D309" s="69" t="s">
        <v>29</v>
      </c>
      <c r="F309" s="66" t="s">
        <v>46</v>
      </c>
      <c r="G309" s="70">
        <v>46</v>
      </c>
      <c r="H309"/>
    </row>
    <row r="310" spans="1:8">
      <c r="A310" s="66" t="s">
        <v>176</v>
      </c>
      <c r="B310" s="70">
        <v>4213</v>
      </c>
      <c r="D310" s="69" t="s">
        <v>29</v>
      </c>
      <c r="F310" s="66" t="s">
        <v>47</v>
      </c>
      <c r="G310" s="70">
        <v>52</v>
      </c>
      <c r="H310"/>
    </row>
    <row r="311" spans="1:8">
      <c r="A311" s="66" t="s">
        <v>177</v>
      </c>
      <c r="B311" s="70">
        <v>5912</v>
      </c>
      <c r="D311" s="69" t="s">
        <v>29</v>
      </c>
      <c r="F311" s="66" t="s">
        <v>48</v>
      </c>
      <c r="G311" s="70">
        <v>53</v>
      </c>
      <c r="H311"/>
    </row>
    <row r="312" spans="1:8">
      <c r="A312" s="66" t="s">
        <v>178</v>
      </c>
      <c r="B312" s="70">
        <v>6940</v>
      </c>
      <c r="D312" s="69" t="s">
        <v>29</v>
      </c>
      <c r="F312" s="66" t="s">
        <v>37</v>
      </c>
      <c r="G312" s="70">
        <v>61</v>
      </c>
      <c r="H312"/>
    </row>
    <row r="313" spans="1:8">
      <c r="A313" s="66" t="s">
        <v>179</v>
      </c>
      <c r="B313" s="70">
        <v>23683</v>
      </c>
      <c r="D313" s="69" t="s">
        <v>29</v>
      </c>
      <c r="F313" s="66" t="s">
        <v>38</v>
      </c>
      <c r="G313" s="70">
        <v>63</v>
      </c>
      <c r="H313"/>
    </row>
    <row r="314" spans="1:8">
      <c r="A314" s="66" t="s">
        <v>180</v>
      </c>
      <c r="B314" s="70">
        <v>15265</v>
      </c>
      <c r="D314" s="69" t="s">
        <v>29</v>
      </c>
      <c r="F314" s="66" t="s">
        <v>39</v>
      </c>
      <c r="G314" s="70">
        <v>73</v>
      </c>
      <c r="H314"/>
    </row>
    <row r="315" spans="1:8">
      <c r="A315" s="66" t="s">
        <v>181</v>
      </c>
      <c r="B315" s="70">
        <v>9242</v>
      </c>
      <c r="D315" s="69" t="s">
        <v>29</v>
      </c>
      <c r="F315" s="66" t="s">
        <v>13</v>
      </c>
      <c r="G315" s="70">
        <v>87</v>
      </c>
      <c r="H315"/>
    </row>
    <row r="316" spans="1:8">
      <c r="A316" s="66"/>
      <c r="B316" s="70"/>
      <c r="D316" s="69"/>
      <c r="F316" s="66" t="s">
        <v>40</v>
      </c>
      <c r="G316" s="70">
        <v>103</v>
      </c>
      <c r="H316"/>
    </row>
    <row r="317" spans="1:8">
      <c r="A317" s="154" t="s">
        <v>127</v>
      </c>
      <c r="B317" s="70"/>
      <c r="D317" s="69"/>
      <c r="F317" s="66" t="s">
        <v>41</v>
      </c>
      <c r="G317" s="70">
        <v>118</v>
      </c>
      <c r="H317"/>
    </row>
    <row r="318" spans="1:8">
      <c r="A318" s="167" t="s">
        <v>290</v>
      </c>
      <c r="B318" s="70">
        <v>10169</v>
      </c>
      <c r="D318" s="69" t="s">
        <v>29</v>
      </c>
      <c r="F318" s="66" t="s">
        <v>190</v>
      </c>
      <c r="G318" s="70">
        <v>136</v>
      </c>
      <c r="H318"/>
    </row>
    <row r="319" spans="1:8">
      <c r="A319" s="66" t="s">
        <v>286</v>
      </c>
      <c r="B319" s="75">
        <v>21954</v>
      </c>
      <c r="D319" s="69" t="s">
        <v>29</v>
      </c>
      <c r="F319" s="66" t="s">
        <v>258</v>
      </c>
      <c r="G319" s="70">
        <v>134</v>
      </c>
      <c r="H319"/>
    </row>
    <row r="320" spans="1:8">
      <c r="A320" s="66" t="s">
        <v>138</v>
      </c>
      <c r="B320" s="70">
        <v>19588</v>
      </c>
      <c r="D320" s="69" t="s">
        <v>29</v>
      </c>
      <c r="F320" s="66" t="s">
        <v>259</v>
      </c>
      <c r="G320" s="70">
        <v>110</v>
      </c>
      <c r="H320"/>
    </row>
    <row r="321" spans="1:8">
      <c r="A321" s="66" t="s">
        <v>287</v>
      </c>
      <c r="B321" s="70">
        <v>15562</v>
      </c>
      <c r="D321" s="69" t="s">
        <v>29</v>
      </c>
      <c r="F321" s="66" t="s">
        <v>74</v>
      </c>
      <c r="G321" s="72">
        <v>33</v>
      </c>
      <c r="H321"/>
    </row>
    <row r="322" spans="1:8">
      <c r="A322" s="66" t="s">
        <v>288</v>
      </c>
      <c r="B322" s="70">
        <v>10853</v>
      </c>
      <c r="D322" s="69" t="s">
        <v>29</v>
      </c>
      <c r="F322" s="68" t="s">
        <v>75</v>
      </c>
      <c r="G322" s="73">
        <v>39</v>
      </c>
      <c r="H322"/>
    </row>
    <row r="323" spans="1:8">
      <c r="A323" s="66"/>
      <c r="B323" s="70"/>
      <c r="C323" s="13"/>
      <c r="D323" s="69" t="s">
        <v>29</v>
      </c>
      <c r="F323" s="68" t="s">
        <v>76</v>
      </c>
      <c r="G323" s="73">
        <v>40</v>
      </c>
      <c r="H323"/>
    </row>
    <row r="324" spans="1:8">
      <c r="A324" s="66"/>
      <c r="B324" s="71"/>
      <c r="C324" s="13"/>
      <c r="D324"/>
      <c r="F324" s="68" t="s">
        <v>77</v>
      </c>
      <c r="G324" s="73">
        <v>42</v>
      </c>
      <c r="H324"/>
    </row>
    <row r="325" spans="1:8">
      <c r="A325" s="154" t="s">
        <v>128</v>
      </c>
      <c r="B325" s="70"/>
      <c r="C325" s="13"/>
      <c r="D325" s="13"/>
      <c r="F325" s="68" t="s">
        <v>78</v>
      </c>
      <c r="G325" s="73">
        <v>44</v>
      </c>
      <c r="H325"/>
    </row>
    <row r="326" spans="1:8">
      <c r="A326" s="167" t="s">
        <v>144</v>
      </c>
      <c r="B326" s="70">
        <v>14</v>
      </c>
      <c r="C326" s="13"/>
      <c r="D326" s="13" t="s">
        <v>7</v>
      </c>
      <c r="F326" s="68" t="s">
        <v>79</v>
      </c>
      <c r="G326" s="73">
        <v>46</v>
      </c>
      <c r="H326"/>
    </row>
    <row r="327" spans="1:8">
      <c r="A327" s="167" t="s">
        <v>260</v>
      </c>
      <c r="B327" s="70">
        <v>12</v>
      </c>
      <c r="C327" s="13"/>
      <c r="D327" s="13" t="s">
        <v>7</v>
      </c>
      <c r="F327" s="68" t="s">
        <v>80</v>
      </c>
      <c r="G327" s="73">
        <v>47</v>
      </c>
      <c r="H327"/>
    </row>
    <row r="328" spans="1:8">
      <c r="A328" s="167" t="s">
        <v>142</v>
      </c>
      <c r="B328" s="70">
        <v>50</v>
      </c>
      <c r="C328" s="13"/>
      <c r="D328" s="13" t="s">
        <v>7</v>
      </c>
      <c r="F328" s="68" t="s">
        <v>81</v>
      </c>
      <c r="G328" s="73">
        <v>52</v>
      </c>
      <c r="H328"/>
    </row>
    <row r="329" spans="1:8">
      <c r="A329" s="167" t="s">
        <v>324</v>
      </c>
      <c r="B329" s="70">
        <v>143</v>
      </c>
      <c r="C329" s="13"/>
      <c r="D329" s="13" t="s">
        <v>7</v>
      </c>
      <c r="F329" s="68" t="s">
        <v>82</v>
      </c>
      <c r="G329" s="73">
        <v>54</v>
      </c>
      <c r="H329"/>
    </row>
    <row r="330" spans="1:8">
      <c r="A330" s="167" t="s">
        <v>85</v>
      </c>
      <c r="B330" s="70">
        <v>14</v>
      </c>
      <c r="C330" s="13"/>
      <c r="D330" s="13" t="s">
        <v>7</v>
      </c>
      <c r="F330" s="68" t="s">
        <v>83</v>
      </c>
      <c r="G330" s="73">
        <v>56</v>
      </c>
      <c r="H330"/>
    </row>
    <row r="331" spans="1:8">
      <c r="A331" s="167" t="s">
        <v>261</v>
      </c>
      <c r="B331" s="70">
        <v>16</v>
      </c>
      <c r="C331" s="13"/>
      <c r="D331" s="13" t="s">
        <v>7</v>
      </c>
      <c r="F331" s="68" t="s">
        <v>84</v>
      </c>
      <c r="G331" s="73">
        <v>57</v>
      </c>
      <c r="H331"/>
    </row>
    <row r="332" spans="1:8">
      <c r="A332" s="167" t="s">
        <v>262</v>
      </c>
      <c r="B332" s="70">
        <v>38</v>
      </c>
      <c r="C332" s="13"/>
      <c r="D332" s="13" t="s">
        <v>7</v>
      </c>
      <c r="F332" s="68" t="s">
        <v>86</v>
      </c>
      <c r="G332" s="73">
        <v>59</v>
      </c>
      <c r="H332"/>
    </row>
    <row r="333" spans="1:8">
      <c r="A333" s="167" t="s">
        <v>135</v>
      </c>
      <c r="B333" s="70">
        <v>21</v>
      </c>
      <c r="C333" s="13"/>
      <c r="D333" s="13" t="s">
        <v>7</v>
      </c>
      <c r="F333" s="68" t="s">
        <v>87</v>
      </c>
      <c r="G333" s="73">
        <v>61</v>
      </c>
      <c r="H333"/>
    </row>
    <row r="334" spans="1:8">
      <c r="A334" s="167" t="s">
        <v>263</v>
      </c>
      <c r="B334" s="70">
        <v>9</v>
      </c>
      <c r="C334" s="13"/>
      <c r="D334" s="13" t="s">
        <v>7</v>
      </c>
      <c r="F334" s="68" t="s">
        <v>88</v>
      </c>
      <c r="G334" s="73">
        <v>63</v>
      </c>
      <c r="H334"/>
    </row>
    <row r="335" spans="1:8">
      <c r="A335" s="167" t="s">
        <v>264</v>
      </c>
      <c r="B335" s="70">
        <v>13</v>
      </c>
      <c r="C335" s="13"/>
      <c r="D335" s="13" t="s">
        <v>7</v>
      </c>
      <c r="H335"/>
    </row>
    <row r="336" spans="1:8">
      <c r="A336" s="167" t="s">
        <v>89</v>
      </c>
      <c r="B336" s="70">
        <v>36</v>
      </c>
      <c r="C336" s="13"/>
      <c r="D336" s="13" t="s">
        <v>7</v>
      </c>
      <c r="H336"/>
    </row>
    <row r="337" spans="1:8">
      <c r="A337" s="167" t="s">
        <v>265</v>
      </c>
      <c r="B337" s="70">
        <v>12</v>
      </c>
      <c r="C337" s="13"/>
      <c r="D337" s="13" t="s">
        <v>7</v>
      </c>
      <c r="H337"/>
    </row>
    <row r="338" spans="1:8">
      <c r="A338" s="167" t="s">
        <v>266</v>
      </c>
      <c r="B338" s="70">
        <v>4</v>
      </c>
      <c r="C338" s="13"/>
      <c r="D338" s="13" t="s">
        <v>7</v>
      </c>
      <c r="H338"/>
    </row>
    <row r="339" spans="1:8">
      <c r="A339" s="167" t="s">
        <v>267</v>
      </c>
      <c r="B339" s="70">
        <v>5</v>
      </c>
      <c r="C339" s="13"/>
      <c r="D339" s="13" t="s">
        <v>7</v>
      </c>
      <c r="H339"/>
    </row>
    <row r="340" spans="1:8">
      <c r="A340" s="167" t="s">
        <v>268</v>
      </c>
      <c r="B340" s="70">
        <v>283</v>
      </c>
      <c r="C340" s="13"/>
      <c r="D340" s="13" t="s">
        <v>7</v>
      </c>
      <c r="H340"/>
    </row>
    <row r="341" spans="1:8">
      <c r="A341" s="167" t="s">
        <v>90</v>
      </c>
      <c r="B341" s="70">
        <v>74</v>
      </c>
      <c r="C341" s="13"/>
      <c r="D341" s="13" t="s">
        <v>7</v>
      </c>
      <c r="H341"/>
    </row>
    <row r="342" spans="1:8">
      <c r="A342" s="167" t="s">
        <v>269</v>
      </c>
      <c r="B342" s="70">
        <v>29</v>
      </c>
      <c r="C342" s="13"/>
      <c r="D342" s="13" t="s">
        <v>7</v>
      </c>
      <c r="H342"/>
    </row>
    <row r="343" spans="1:8">
      <c r="A343" s="167" t="s">
        <v>270</v>
      </c>
      <c r="B343" s="70">
        <v>3</v>
      </c>
      <c r="C343" s="13"/>
      <c r="D343" s="13" t="s">
        <v>7</v>
      </c>
      <c r="H343"/>
    </row>
    <row r="344" spans="1:8">
      <c r="A344" s="167" t="s">
        <v>271</v>
      </c>
      <c r="B344" s="70">
        <v>3</v>
      </c>
      <c r="C344" s="13"/>
      <c r="D344" s="13" t="s">
        <v>7</v>
      </c>
      <c r="H344"/>
    </row>
    <row r="345" spans="1:8">
      <c r="A345" s="167" t="s">
        <v>272</v>
      </c>
      <c r="B345" s="70">
        <v>2</v>
      </c>
      <c r="C345" s="13"/>
      <c r="D345" s="13" t="s">
        <v>7</v>
      </c>
      <c r="H345"/>
    </row>
    <row r="346" spans="1:8">
      <c r="A346" s="167" t="s">
        <v>273</v>
      </c>
      <c r="B346" s="70">
        <v>5</v>
      </c>
      <c r="C346" s="13"/>
      <c r="D346" s="13" t="s">
        <v>7</v>
      </c>
      <c r="H346"/>
    </row>
    <row r="347" spans="1:8">
      <c r="A347" s="167" t="s">
        <v>274</v>
      </c>
      <c r="B347" s="70">
        <v>275</v>
      </c>
      <c r="C347" s="13"/>
      <c r="D347" s="13" t="s">
        <v>7</v>
      </c>
      <c r="H347"/>
    </row>
    <row r="348" spans="1:8">
      <c r="A348" s="66" t="s">
        <v>275</v>
      </c>
      <c r="B348" s="70">
        <v>11</v>
      </c>
      <c r="D348" s="13" t="s">
        <v>7</v>
      </c>
      <c r="H348"/>
    </row>
    <row r="349" spans="1:8">
      <c r="A349" s="66" t="s">
        <v>276</v>
      </c>
      <c r="B349" s="75">
        <v>130</v>
      </c>
      <c r="D349" s="13" t="s">
        <v>7</v>
      </c>
      <c r="H349"/>
    </row>
    <row r="350" spans="1:8">
      <c r="A350" s="66" t="s">
        <v>277</v>
      </c>
      <c r="B350" s="75">
        <v>75</v>
      </c>
      <c r="D350" s="13" t="s">
        <v>7</v>
      </c>
      <c r="H350"/>
    </row>
    <row r="351" spans="1:8">
      <c r="A351" s="66" t="s">
        <v>323</v>
      </c>
      <c r="B351" s="70">
        <v>170</v>
      </c>
      <c r="D351" s="13" t="s">
        <v>63</v>
      </c>
      <c r="H351"/>
    </row>
    <row r="352" spans="1:8">
      <c r="A352" s="66" t="s">
        <v>289</v>
      </c>
      <c r="B352" s="70">
        <v>170</v>
      </c>
      <c r="D352" s="13" t="s">
        <v>63</v>
      </c>
      <c r="H352"/>
    </row>
    <row r="353" spans="1:8">
      <c r="A353" s="66" t="s">
        <v>278</v>
      </c>
      <c r="B353" s="70">
        <v>8</v>
      </c>
      <c r="D353" s="13" t="s">
        <v>7</v>
      </c>
      <c r="H353"/>
    </row>
    <row r="354" spans="1:8">
      <c r="A354" s="66" t="s">
        <v>279</v>
      </c>
      <c r="B354" s="70">
        <v>18</v>
      </c>
      <c r="D354" s="13" t="s">
        <v>7</v>
      </c>
      <c r="H354"/>
    </row>
    <row r="355" spans="1:8">
      <c r="A355" s="66" t="s">
        <v>91</v>
      </c>
      <c r="B355" s="70">
        <v>77</v>
      </c>
      <c r="D355" s="13" t="s">
        <v>7</v>
      </c>
      <c r="H355"/>
    </row>
    <row r="356" spans="1:8">
      <c r="A356" s="66" t="s">
        <v>143</v>
      </c>
      <c r="B356" s="70">
        <v>70</v>
      </c>
      <c r="D356" s="13" t="s">
        <v>7</v>
      </c>
      <c r="H356"/>
    </row>
    <row r="357" spans="1:8">
      <c r="A357" s="66" t="s">
        <v>185</v>
      </c>
      <c r="B357" s="70">
        <v>97</v>
      </c>
      <c r="C357" s="13"/>
      <c r="D357" s="13" t="s">
        <v>7</v>
      </c>
      <c r="H357"/>
    </row>
    <row r="358" spans="1:8">
      <c r="A358" s="66" t="s">
        <v>280</v>
      </c>
      <c r="B358" s="70">
        <v>12</v>
      </c>
      <c r="C358" s="13"/>
      <c r="D358" s="13" t="s">
        <v>7</v>
      </c>
      <c r="H358"/>
    </row>
    <row r="359" spans="1:8">
      <c r="A359" s="66" t="s">
        <v>281</v>
      </c>
      <c r="B359" s="70">
        <v>142</v>
      </c>
      <c r="C359" s="69"/>
      <c r="D359" s="13" t="s">
        <v>7</v>
      </c>
      <c r="H359"/>
    </row>
    <row r="360" spans="1:8">
      <c r="A360" s="66" t="s">
        <v>140</v>
      </c>
      <c r="B360" s="70">
        <v>354</v>
      </c>
      <c r="C360" s="69"/>
      <c r="D360" s="13" t="s">
        <v>7</v>
      </c>
      <c r="H360"/>
    </row>
    <row r="361" spans="1:8">
      <c r="A361" s="66" t="s">
        <v>141</v>
      </c>
      <c r="B361" s="70">
        <v>24</v>
      </c>
      <c r="C361" s="69"/>
      <c r="D361" s="13" t="s">
        <v>7</v>
      </c>
      <c r="H361"/>
    </row>
    <row r="362" spans="1:8">
      <c r="A362" s="66" t="s">
        <v>282</v>
      </c>
      <c r="B362" s="70">
        <v>84</v>
      </c>
      <c r="C362" s="69"/>
      <c r="D362" s="13" t="s">
        <v>7</v>
      </c>
      <c r="H362"/>
    </row>
    <row r="363" spans="1:8">
      <c r="A363" s="66" t="s">
        <v>283</v>
      </c>
      <c r="B363" s="70">
        <v>76</v>
      </c>
      <c r="C363" s="69"/>
      <c r="D363" s="13" t="s">
        <v>7</v>
      </c>
      <c r="H363"/>
    </row>
    <row r="364" spans="1:8">
      <c r="A364" s="66" t="s">
        <v>284</v>
      </c>
      <c r="B364" s="70">
        <v>76</v>
      </c>
      <c r="C364" s="69"/>
      <c r="D364" s="13" t="s">
        <v>7</v>
      </c>
      <c r="H364"/>
    </row>
    <row r="365" spans="1:8">
      <c r="A365" s="66" t="s">
        <v>285</v>
      </c>
      <c r="B365" s="70">
        <v>55</v>
      </c>
      <c r="C365" s="69"/>
      <c r="D365" s="13" t="s">
        <v>7</v>
      </c>
      <c r="H365"/>
    </row>
    <row r="366" spans="1:8">
      <c r="A366" s="66"/>
      <c r="B366" s="70"/>
      <c r="C366" s="69"/>
      <c r="D366" s="69"/>
      <c r="H366"/>
    </row>
    <row r="367" spans="1:8">
      <c r="A367" s="154" t="s">
        <v>129</v>
      </c>
      <c r="B367" s="70"/>
      <c r="C367" s="69"/>
      <c r="D367" s="69"/>
      <c r="H367"/>
    </row>
    <row r="368" spans="1:8">
      <c r="A368" s="66" t="s">
        <v>329</v>
      </c>
      <c r="B368" s="387">
        <v>0.17</v>
      </c>
      <c r="C368" s="69"/>
      <c r="D368" s="69" t="s">
        <v>31</v>
      </c>
      <c r="H368"/>
    </row>
    <row r="369" spans="1:8">
      <c r="A369" s="66" t="s">
        <v>330</v>
      </c>
      <c r="B369" s="388"/>
      <c r="C369" s="70">
        <v>7.4</v>
      </c>
      <c r="D369" s="69" t="s">
        <v>49</v>
      </c>
      <c r="H369"/>
    </row>
    <row r="370" spans="1:8">
      <c r="A370" s="66" t="s">
        <v>331</v>
      </c>
      <c r="B370" s="387">
        <v>0.22</v>
      </c>
      <c r="C370" s="70"/>
      <c r="D370" s="69" t="s">
        <v>31</v>
      </c>
      <c r="H370"/>
    </row>
    <row r="371" spans="1:8">
      <c r="A371" s="66" t="s">
        <v>331</v>
      </c>
      <c r="B371" s="387"/>
      <c r="C371" s="70">
        <f>373/30</f>
        <v>12.433333333333334</v>
      </c>
      <c r="D371" s="69" t="s">
        <v>49</v>
      </c>
      <c r="H371"/>
    </row>
    <row r="372" spans="1:8">
      <c r="A372" s="66" t="s">
        <v>332</v>
      </c>
      <c r="B372" s="387">
        <v>0.14000000000000001</v>
      </c>
      <c r="C372" s="70"/>
      <c r="D372" s="69" t="s">
        <v>31</v>
      </c>
      <c r="H372"/>
    </row>
    <row r="373" spans="1:8">
      <c r="A373" s="66" t="s">
        <v>333</v>
      </c>
      <c r="B373" s="387"/>
      <c r="C373" s="70">
        <v>6.03</v>
      </c>
      <c r="D373" s="69" t="s">
        <v>49</v>
      </c>
      <c r="H373"/>
    </row>
    <row r="374" spans="1:8">
      <c r="A374" s="66" t="s">
        <v>334</v>
      </c>
      <c r="B374" s="387">
        <v>0.13</v>
      </c>
      <c r="C374" s="70"/>
      <c r="D374" s="69" t="s">
        <v>31</v>
      </c>
      <c r="H374"/>
    </row>
    <row r="375" spans="1:8">
      <c r="A375" s="66" t="s">
        <v>335</v>
      </c>
      <c r="B375" s="387"/>
      <c r="C375" s="70">
        <v>5.43</v>
      </c>
      <c r="D375" s="69" t="s">
        <v>49</v>
      </c>
      <c r="H375"/>
    </row>
    <row r="376" spans="1:8">
      <c r="A376" s="66" t="s">
        <v>336</v>
      </c>
      <c r="B376" s="387">
        <v>0.25</v>
      </c>
      <c r="C376" s="70"/>
      <c r="D376" s="69" t="s">
        <v>31</v>
      </c>
      <c r="H376"/>
    </row>
    <row r="377" spans="1:8">
      <c r="A377" s="66" t="s">
        <v>337</v>
      </c>
      <c r="B377" s="387"/>
      <c r="C377" s="70">
        <v>10.7</v>
      </c>
      <c r="D377" s="69" t="s">
        <v>49</v>
      </c>
      <c r="H377"/>
    </row>
    <row r="378" spans="1:8">
      <c r="A378" s="66" t="s">
        <v>298</v>
      </c>
      <c r="B378" s="387">
        <v>0.14000000000000001</v>
      </c>
      <c r="C378" s="70"/>
      <c r="D378" s="69" t="s">
        <v>31</v>
      </c>
      <c r="H378"/>
    </row>
    <row r="379" spans="1:8">
      <c r="A379" s="66" t="s">
        <v>299</v>
      </c>
      <c r="B379" s="387"/>
      <c r="C379" s="70">
        <v>5.23</v>
      </c>
      <c r="D379" s="69" t="s">
        <v>49</v>
      </c>
      <c r="H379"/>
    </row>
    <row r="380" spans="1:8">
      <c r="A380" s="66" t="s">
        <v>300</v>
      </c>
      <c r="B380" s="387">
        <v>0.2</v>
      </c>
      <c r="C380" s="74"/>
      <c r="D380" s="69" t="s">
        <v>31</v>
      </c>
      <c r="H380"/>
    </row>
    <row r="381" spans="1:8">
      <c r="A381" s="66" t="s">
        <v>301</v>
      </c>
      <c r="B381" s="387"/>
      <c r="C381" s="72">
        <v>8.17</v>
      </c>
      <c r="D381" s="69" t="s">
        <v>49</v>
      </c>
      <c r="H381"/>
    </row>
    <row r="382" spans="1:8">
      <c r="A382" s="66" t="s">
        <v>302</v>
      </c>
      <c r="B382" s="387">
        <v>0.21</v>
      </c>
      <c r="C382" s="72"/>
      <c r="D382" s="69" t="s">
        <v>31</v>
      </c>
      <c r="H382"/>
    </row>
    <row r="383" spans="1:8">
      <c r="A383" s="66" t="s">
        <v>303</v>
      </c>
      <c r="B383" s="387"/>
      <c r="C383" s="72">
        <f>253/30</f>
        <v>8.4333333333333336</v>
      </c>
      <c r="D383" s="69" t="s">
        <v>49</v>
      </c>
      <c r="H383"/>
    </row>
    <row r="384" spans="1:8">
      <c r="A384" s="66" t="s">
        <v>304</v>
      </c>
      <c r="B384" s="389">
        <v>0.28000000000000003</v>
      </c>
      <c r="C384" s="72"/>
      <c r="D384" s="69" t="s">
        <v>31</v>
      </c>
      <c r="H384"/>
    </row>
    <row r="385" spans="1:8">
      <c r="A385" s="66" t="s">
        <v>305</v>
      </c>
      <c r="B385" s="389"/>
      <c r="C385" s="72">
        <v>10.07</v>
      </c>
      <c r="D385" s="69" t="s">
        <v>49</v>
      </c>
      <c r="H385"/>
    </row>
    <row r="386" spans="1:8">
      <c r="A386" s="66" t="s">
        <v>306</v>
      </c>
      <c r="B386" s="389">
        <v>0.31</v>
      </c>
      <c r="C386" s="72"/>
      <c r="D386" s="69" t="s">
        <v>31</v>
      </c>
      <c r="H386"/>
    </row>
    <row r="387" spans="1:8">
      <c r="A387" s="66" t="s">
        <v>307</v>
      </c>
      <c r="B387" s="389"/>
      <c r="C387" s="72">
        <v>9.23</v>
      </c>
      <c r="D387" s="69" t="s">
        <v>49</v>
      </c>
      <c r="H387"/>
    </row>
    <row r="388" spans="1:8">
      <c r="A388" s="66" t="s">
        <v>308</v>
      </c>
      <c r="B388" s="389">
        <v>0.26</v>
      </c>
      <c r="C388" s="72"/>
      <c r="D388" s="69" t="s">
        <v>31</v>
      </c>
      <c r="H388"/>
    </row>
    <row r="389" spans="1:8">
      <c r="A389" s="66" t="s">
        <v>309</v>
      </c>
      <c r="B389" s="389"/>
      <c r="C389" s="72">
        <v>6.67</v>
      </c>
      <c r="D389" s="69" t="s">
        <v>49</v>
      </c>
      <c r="H389"/>
    </row>
    <row r="390" spans="1:8">
      <c r="A390" s="66" t="s">
        <v>310</v>
      </c>
      <c r="B390" s="389">
        <v>0.25</v>
      </c>
      <c r="C390" s="72"/>
      <c r="D390" s="69" t="s">
        <v>31</v>
      </c>
      <c r="H390"/>
    </row>
    <row r="391" spans="1:8">
      <c r="A391" s="68" t="s">
        <v>311</v>
      </c>
      <c r="B391" s="390"/>
      <c r="C391" s="73">
        <v>7.87</v>
      </c>
      <c r="D391" s="69" t="s">
        <v>49</v>
      </c>
      <c r="H391"/>
    </row>
    <row r="392" spans="1:8">
      <c r="A392" s="68" t="s">
        <v>312</v>
      </c>
      <c r="B392" s="390">
        <v>0.26</v>
      </c>
      <c r="C392" s="73"/>
      <c r="D392" s="69" t="s">
        <v>31</v>
      </c>
      <c r="H392"/>
    </row>
    <row r="393" spans="1:8">
      <c r="A393" s="68" t="s">
        <v>313</v>
      </c>
      <c r="B393" s="390"/>
      <c r="C393" s="73">
        <v>6.47</v>
      </c>
      <c r="D393" s="69" t="s">
        <v>49</v>
      </c>
      <c r="E393"/>
      <c r="H393"/>
    </row>
    <row r="394" spans="1:8">
      <c r="A394" s="68" t="s">
        <v>314</v>
      </c>
      <c r="B394" s="390">
        <v>0.26</v>
      </c>
      <c r="C394" s="73"/>
      <c r="D394" s="69" t="s">
        <v>31</v>
      </c>
      <c r="E394"/>
      <c r="H394"/>
    </row>
    <row r="395" spans="1:8">
      <c r="A395" s="68" t="s">
        <v>315</v>
      </c>
      <c r="B395" s="390"/>
      <c r="C395" s="73">
        <v>6.87</v>
      </c>
      <c r="D395" s="69" t="s">
        <v>49</v>
      </c>
      <c r="E395"/>
      <c r="H395"/>
    </row>
    <row r="396" spans="1:8">
      <c r="A396" s="68" t="s">
        <v>316</v>
      </c>
      <c r="B396" s="390">
        <v>0.3</v>
      </c>
      <c r="C396" s="73"/>
      <c r="D396" s="69" t="s">
        <v>31</v>
      </c>
      <c r="E396"/>
      <c r="H396"/>
    </row>
    <row r="397" spans="1:8">
      <c r="A397" s="68" t="s">
        <v>317</v>
      </c>
      <c r="B397" s="390"/>
      <c r="C397" s="73">
        <v>7.17</v>
      </c>
      <c r="D397" s="69" t="s">
        <v>49</v>
      </c>
      <c r="E397"/>
      <c r="H397"/>
    </row>
    <row r="398" spans="1:8">
      <c r="A398" s="68" t="s">
        <v>318</v>
      </c>
      <c r="B398" s="390">
        <v>0.34</v>
      </c>
      <c r="C398" s="73"/>
      <c r="D398" s="69" t="s">
        <v>31</v>
      </c>
    </row>
    <row r="399" spans="1:8">
      <c r="A399" s="68" t="s">
        <v>319</v>
      </c>
      <c r="B399" s="390"/>
      <c r="C399" s="73">
        <v>7.5</v>
      </c>
      <c r="D399" s="69" t="s">
        <v>49</v>
      </c>
    </row>
    <row r="400" spans="1:8">
      <c r="A400" s="68" t="s">
        <v>320</v>
      </c>
      <c r="B400" s="390">
        <v>0.32</v>
      </c>
      <c r="C400" s="73"/>
      <c r="D400" s="69" t="s">
        <v>31</v>
      </c>
    </row>
    <row r="401" spans="1:4">
      <c r="A401" s="68" t="s">
        <v>321</v>
      </c>
      <c r="B401" s="390"/>
      <c r="C401" s="73">
        <v>7.77</v>
      </c>
      <c r="D401" s="76" t="s">
        <v>49</v>
      </c>
    </row>
  </sheetData>
  <phoneticPr fontId="0" type="noConversion"/>
  <dataValidations count="6">
    <dataValidation type="list" allowBlank="1" showInputMessage="1" showErrorMessage="1" prompt="click on arrow for a drop down list" sqref="A31:A35">
      <formula1>$A$281:$A$293</formula1>
    </dataValidation>
    <dataValidation type="list" allowBlank="1" showInputMessage="1" showErrorMessage="1" prompt="click on arrow for a drop down list" sqref="A41:A45">
      <formula1>$A$294:$A$315</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$A$318:$A$323</formula1>
    </dataValidation>
    <dataValidation type="list" allowBlank="1" showInputMessage="1" showErrorMessage="1" sqref="A61:A65">
      <formula1>$A$326:$A$365</formula1>
    </dataValidation>
    <dataValidation type="list" allowBlank="1" showInputMessage="1" showErrorMessage="1" sqref="A78:A83">
      <formula1>$A$368:$A$401</formula1>
    </dataValidation>
  </dataValidations>
  <pageMargins left="0.7" right="0.45" top="0.75" bottom="0.75" header="0.3" footer="0.3"/>
  <pageSetup scale="75" orientation="portrait"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User's Guide</vt:lpstr>
      <vt:lpstr>Project_Summary</vt:lpstr>
      <vt:lpstr>Daily Summary</vt:lpstr>
      <vt:lpstr>day1</vt:lpstr>
      <vt:lpstr>day2</vt:lpstr>
      <vt:lpstr>day3</vt:lpstr>
      <vt:lpstr>day4</vt:lpstr>
      <vt:lpstr>day5</vt:lpstr>
      <vt:lpstr>day6</vt:lpstr>
      <vt:lpstr>day7</vt:lpstr>
      <vt:lpstr>rate</vt:lpstr>
      <vt:lpstr> blank day</vt:lpstr>
      <vt:lpstr>Personnel</vt:lpstr>
      <vt:lpstr>'day1'!Print_Area</vt:lpstr>
      <vt:lpstr>'day2'!Print_Area</vt:lpstr>
      <vt:lpstr>'day3'!Print_Area</vt:lpstr>
      <vt:lpstr>'day4'!Print_Area</vt:lpstr>
      <vt:lpstr>'day5'!Print_Area</vt:lpstr>
      <vt:lpstr>'day6'!Print_Area</vt:lpstr>
      <vt:lpstr>'day7'!Print_Area</vt:lpstr>
      <vt:lpstr>Project_Summary!Print_Area</vt:lpstr>
      <vt:lpstr>rate!Print_Area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creator>Hildebrand</dc:creator>
  <cp:lastModifiedBy>Robert Hildebrand</cp:lastModifiedBy>
  <cp:lastPrinted>2018-03-12T19:20:50Z</cp:lastPrinted>
  <dcterms:created xsi:type="dcterms:W3CDTF">1997-08-18T12:15:12Z</dcterms:created>
  <dcterms:modified xsi:type="dcterms:W3CDTF">2018-03-12T19:21:51Z</dcterms:modified>
</cp:coreProperties>
</file>