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codeName="ThisWorkbook" defaultThemeVersion="124226"/>
  <mc:AlternateContent xmlns:mc="http://schemas.openxmlformats.org/markup-compatibility/2006">
    <mc:Choice Requires="x15">
      <x15ac:absPath xmlns:x15ac="http://schemas.microsoft.com/office/spreadsheetml/2010/11/ac" url="C:\Users\Robert\Documents\Published Workbooks\"/>
    </mc:Choice>
  </mc:AlternateContent>
  <bookViews>
    <workbookView xWindow="0" yWindow="0" windowWidth="24000" windowHeight="8910" tabRatio="588"/>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rate!$F$4:$F$70</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rate!$A$1:$G$125</definedName>
  </definedNames>
  <calcPr calcId="171027"/>
</workbook>
</file>

<file path=xl/calcChain.xml><?xml version="1.0" encoding="utf-8"?>
<calcChain xmlns="http://schemas.openxmlformats.org/spreadsheetml/2006/main">
  <c r="C383" i="14" l="1"/>
  <c r="C371" i="14"/>
  <c r="C383" i="9"/>
  <c r="C371" i="9"/>
  <c r="C383" i="10"/>
  <c r="C371" i="10"/>
  <c r="C383" i="11"/>
  <c r="C371" i="11"/>
  <c r="C383" i="12"/>
  <c r="C371" i="12"/>
  <c r="C383" i="13"/>
  <c r="C371" i="13"/>
  <c r="C383" i="45"/>
  <c r="C371" i="45"/>
  <c r="C106" i="41" l="1"/>
  <c r="C94" i="41"/>
  <c r="E83" i="14" l="1"/>
  <c r="H83" i="14" s="1"/>
  <c r="C83" i="14"/>
  <c r="F82" i="14"/>
  <c r="H82" i="14" s="1"/>
  <c r="C82" i="14"/>
  <c r="E81" i="14"/>
  <c r="H81" i="14" s="1"/>
  <c r="C81" i="14"/>
  <c r="F80" i="14"/>
  <c r="H80" i="14" s="1"/>
  <c r="C80" i="14"/>
  <c r="E79" i="14"/>
  <c r="H79" i="14" s="1"/>
  <c r="C79" i="14"/>
  <c r="F78" i="14"/>
  <c r="H78" i="14" s="1"/>
  <c r="C78" i="14"/>
  <c r="G74" i="14"/>
  <c r="E65" i="14"/>
  <c r="F65" i="14" s="1"/>
  <c r="C65" i="14"/>
  <c r="E64" i="14"/>
  <c r="F64" i="14" s="1"/>
  <c r="C64" i="14"/>
  <c r="E63" i="14"/>
  <c r="F63" i="14" s="1"/>
  <c r="C63" i="14"/>
  <c r="E62" i="14"/>
  <c r="F62" i="14" s="1"/>
  <c r="C62" i="14"/>
  <c r="E61" i="14"/>
  <c r="F61" i="14" s="1"/>
  <c r="C61" i="14"/>
  <c r="E55" i="14"/>
  <c r="F55" i="14" s="1"/>
  <c r="C55" i="14"/>
  <c r="E54" i="14"/>
  <c r="F54" i="14" s="1"/>
  <c r="C54" i="14"/>
  <c r="E53" i="14"/>
  <c r="F53" i="14" s="1"/>
  <c r="C53" i="14"/>
  <c r="E52" i="14"/>
  <c r="F52" i="14" s="1"/>
  <c r="C52" i="14"/>
  <c r="E51" i="14"/>
  <c r="F51" i="14" s="1"/>
  <c r="C51" i="14"/>
  <c r="F45" i="14"/>
  <c r="G45" i="14" s="1"/>
  <c r="D45" i="14"/>
  <c r="F44" i="14"/>
  <c r="G44" i="14" s="1"/>
  <c r="D44" i="14"/>
  <c r="F43" i="14"/>
  <c r="G43" i="14" s="1"/>
  <c r="D43" i="14"/>
  <c r="F42" i="14"/>
  <c r="G42" i="14" s="1"/>
  <c r="D42" i="14"/>
  <c r="F41" i="14"/>
  <c r="G41" i="14" s="1"/>
  <c r="D41" i="14"/>
  <c r="F35" i="14"/>
  <c r="G35" i="14" s="1"/>
  <c r="D35" i="14"/>
  <c r="F34" i="14"/>
  <c r="G34" i="14" s="1"/>
  <c r="D34" i="14"/>
  <c r="F33" i="14"/>
  <c r="G33" i="14" s="1"/>
  <c r="D33" i="14"/>
  <c r="F32" i="14"/>
  <c r="G32" i="14" s="1"/>
  <c r="D32" i="14"/>
  <c r="F31" i="14"/>
  <c r="G31" i="14" s="1"/>
  <c r="D31" i="14"/>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E83" i="9"/>
  <c r="H83" i="9" s="1"/>
  <c r="C83" i="9"/>
  <c r="F82" i="9"/>
  <c r="H82" i="9" s="1"/>
  <c r="C82" i="9"/>
  <c r="E81" i="9"/>
  <c r="H81" i="9" s="1"/>
  <c r="C81" i="9"/>
  <c r="F80" i="9"/>
  <c r="H80" i="9" s="1"/>
  <c r="C80" i="9"/>
  <c r="E79" i="9"/>
  <c r="H79" i="9" s="1"/>
  <c r="C79" i="9"/>
  <c r="F78" i="9"/>
  <c r="H78" i="9" s="1"/>
  <c r="C78" i="9"/>
  <c r="G74" i="9"/>
  <c r="E65" i="9"/>
  <c r="F65" i="9" s="1"/>
  <c r="C65" i="9"/>
  <c r="E64" i="9"/>
  <c r="F64" i="9" s="1"/>
  <c r="C64" i="9"/>
  <c r="E63" i="9"/>
  <c r="F63" i="9" s="1"/>
  <c r="C63" i="9"/>
  <c r="E62" i="9"/>
  <c r="F62" i="9" s="1"/>
  <c r="C62" i="9"/>
  <c r="E61" i="9"/>
  <c r="F61" i="9" s="1"/>
  <c r="C61" i="9"/>
  <c r="E55" i="9"/>
  <c r="F55" i="9" s="1"/>
  <c r="C55" i="9"/>
  <c r="E54" i="9"/>
  <c r="F54" i="9" s="1"/>
  <c r="C54" i="9"/>
  <c r="E53" i="9"/>
  <c r="F53" i="9" s="1"/>
  <c r="C53" i="9"/>
  <c r="E52" i="9"/>
  <c r="F52" i="9" s="1"/>
  <c r="C52" i="9"/>
  <c r="E51" i="9"/>
  <c r="F51" i="9" s="1"/>
  <c r="C51" i="9"/>
  <c r="F45" i="9"/>
  <c r="G45" i="9" s="1"/>
  <c r="D45" i="9"/>
  <c r="F44" i="9"/>
  <c r="G44" i="9" s="1"/>
  <c r="D44" i="9"/>
  <c r="F43" i="9"/>
  <c r="G43" i="9" s="1"/>
  <c r="D43" i="9"/>
  <c r="F42" i="9"/>
  <c r="G42" i="9" s="1"/>
  <c r="D42" i="9"/>
  <c r="F41" i="9"/>
  <c r="G41" i="9" s="1"/>
  <c r="D41" i="9"/>
  <c r="F35" i="9"/>
  <c r="G35" i="9" s="1"/>
  <c r="D35" i="9"/>
  <c r="F34" i="9"/>
  <c r="G34" i="9" s="1"/>
  <c r="D34" i="9"/>
  <c r="F33" i="9"/>
  <c r="G33" i="9" s="1"/>
  <c r="D33" i="9"/>
  <c r="F32" i="9"/>
  <c r="G32" i="9" s="1"/>
  <c r="D32" i="9"/>
  <c r="F31" i="9"/>
  <c r="G31" i="9" s="1"/>
  <c r="D31" i="9"/>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E83" i="10"/>
  <c r="H83" i="10" s="1"/>
  <c r="C83" i="10"/>
  <c r="F82" i="10"/>
  <c r="H82" i="10" s="1"/>
  <c r="C82" i="10"/>
  <c r="E81" i="10"/>
  <c r="H81" i="10" s="1"/>
  <c r="C81" i="10"/>
  <c r="F80" i="10"/>
  <c r="H80" i="10" s="1"/>
  <c r="C80" i="10"/>
  <c r="E79" i="10"/>
  <c r="H79" i="10" s="1"/>
  <c r="C79" i="10"/>
  <c r="F78" i="10"/>
  <c r="H78" i="10" s="1"/>
  <c r="C78" i="10"/>
  <c r="G74" i="10"/>
  <c r="E65" i="10"/>
  <c r="F65" i="10" s="1"/>
  <c r="C65" i="10"/>
  <c r="E64" i="10"/>
  <c r="F64" i="10" s="1"/>
  <c r="C64" i="10"/>
  <c r="E63" i="10"/>
  <c r="F63" i="10" s="1"/>
  <c r="C63" i="10"/>
  <c r="E62" i="10"/>
  <c r="F62" i="10" s="1"/>
  <c r="C62" i="10"/>
  <c r="E61" i="10"/>
  <c r="F61" i="10" s="1"/>
  <c r="C61" i="10"/>
  <c r="E55" i="10"/>
  <c r="F55" i="10" s="1"/>
  <c r="C55" i="10"/>
  <c r="E54" i="10"/>
  <c r="F54" i="10" s="1"/>
  <c r="C54" i="10"/>
  <c r="E53" i="10"/>
  <c r="F53" i="10" s="1"/>
  <c r="C53" i="10"/>
  <c r="E52" i="10"/>
  <c r="F52" i="10" s="1"/>
  <c r="C52" i="10"/>
  <c r="E51" i="10"/>
  <c r="F51" i="10" s="1"/>
  <c r="C51" i="10"/>
  <c r="F45" i="10"/>
  <c r="G45" i="10" s="1"/>
  <c r="D45" i="10"/>
  <c r="F44" i="10"/>
  <c r="G44" i="10" s="1"/>
  <c r="D44" i="10"/>
  <c r="F43" i="10"/>
  <c r="G43" i="10" s="1"/>
  <c r="D43" i="10"/>
  <c r="F42" i="10"/>
  <c r="G42" i="10" s="1"/>
  <c r="D42" i="10"/>
  <c r="F41" i="10"/>
  <c r="G41" i="10" s="1"/>
  <c r="D41" i="10"/>
  <c r="F35" i="10"/>
  <c r="G35" i="10" s="1"/>
  <c r="D35" i="10"/>
  <c r="F34" i="10"/>
  <c r="G34" i="10" s="1"/>
  <c r="D34" i="10"/>
  <c r="F33" i="10"/>
  <c r="G33" i="10" s="1"/>
  <c r="D33" i="10"/>
  <c r="F32" i="10"/>
  <c r="G32" i="10" s="1"/>
  <c r="D32" i="10"/>
  <c r="F31" i="10"/>
  <c r="G31" i="10" s="1"/>
  <c r="D31" i="10"/>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E83" i="11"/>
  <c r="H83" i="11" s="1"/>
  <c r="C83" i="11"/>
  <c r="F82" i="11"/>
  <c r="H82" i="11" s="1"/>
  <c r="C82" i="11"/>
  <c r="E81" i="11"/>
  <c r="H81" i="11" s="1"/>
  <c r="C81" i="11"/>
  <c r="F80" i="11"/>
  <c r="H80" i="11" s="1"/>
  <c r="C80" i="11"/>
  <c r="E79" i="11"/>
  <c r="H79" i="11" s="1"/>
  <c r="C79" i="11"/>
  <c r="F78" i="11"/>
  <c r="H78" i="11" s="1"/>
  <c r="C78" i="11"/>
  <c r="G74" i="11"/>
  <c r="E65" i="11"/>
  <c r="F65" i="11" s="1"/>
  <c r="C65" i="11"/>
  <c r="E64" i="11"/>
  <c r="F64" i="11" s="1"/>
  <c r="C64" i="11"/>
  <c r="E63" i="11"/>
  <c r="F63" i="11" s="1"/>
  <c r="C63" i="11"/>
  <c r="E62" i="11"/>
  <c r="F62" i="11" s="1"/>
  <c r="C62" i="11"/>
  <c r="E61" i="11"/>
  <c r="F61" i="11" s="1"/>
  <c r="F67" i="11" s="1"/>
  <c r="C61" i="11"/>
  <c r="E55" i="11"/>
  <c r="F55" i="11" s="1"/>
  <c r="C55" i="11"/>
  <c r="E54" i="11"/>
  <c r="F54" i="11" s="1"/>
  <c r="C54" i="11"/>
  <c r="E53" i="11"/>
  <c r="F53" i="11" s="1"/>
  <c r="C53" i="11"/>
  <c r="E52" i="11"/>
  <c r="F52" i="11" s="1"/>
  <c r="C52" i="11"/>
  <c r="E51" i="11"/>
  <c r="F51" i="11" s="1"/>
  <c r="C51" i="11"/>
  <c r="F45" i="11"/>
  <c r="G45" i="11" s="1"/>
  <c r="D45" i="11"/>
  <c r="F44" i="11"/>
  <c r="G44" i="11" s="1"/>
  <c r="D44" i="11"/>
  <c r="F43" i="11"/>
  <c r="G43" i="11" s="1"/>
  <c r="D43" i="11"/>
  <c r="F42" i="11"/>
  <c r="G42" i="11" s="1"/>
  <c r="D42" i="11"/>
  <c r="F41" i="11"/>
  <c r="G41" i="11" s="1"/>
  <c r="D41" i="11"/>
  <c r="F35" i="11"/>
  <c r="G35" i="11" s="1"/>
  <c r="D35" i="11"/>
  <c r="F34" i="11"/>
  <c r="G34" i="11" s="1"/>
  <c r="D34" i="11"/>
  <c r="F33" i="11"/>
  <c r="G33" i="11" s="1"/>
  <c r="D33" i="11"/>
  <c r="F32" i="11"/>
  <c r="G32" i="11" s="1"/>
  <c r="D32" i="11"/>
  <c r="F31" i="11"/>
  <c r="G31" i="11" s="1"/>
  <c r="D31" i="1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E83" i="12"/>
  <c r="H83" i="12" s="1"/>
  <c r="C83" i="12"/>
  <c r="F82" i="12"/>
  <c r="H82" i="12" s="1"/>
  <c r="C82" i="12"/>
  <c r="E81" i="12"/>
  <c r="H81" i="12" s="1"/>
  <c r="C81" i="12"/>
  <c r="F80" i="12"/>
  <c r="H80" i="12" s="1"/>
  <c r="C80" i="12"/>
  <c r="E79" i="12"/>
  <c r="H79" i="12" s="1"/>
  <c r="C79" i="12"/>
  <c r="F78" i="12"/>
  <c r="H78" i="12" s="1"/>
  <c r="C78" i="12"/>
  <c r="G74" i="12"/>
  <c r="E65" i="12"/>
  <c r="F65" i="12" s="1"/>
  <c r="C65" i="12"/>
  <c r="E64" i="12"/>
  <c r="F64" i="12" s="1"/>
  <c r="C64" i="12"/>
  <c r="E63" i="12"/>
  <c r="F63" i="12" s="1"/>
  <c r="C63" i="12"/>
  <c r="E62" i="12"/>
  <c r="F62" i="12" s="1"/>
  <c r="C62" i="12"/>
  <c r="E61" i="12"/>
  <c r="F61" i="12" s="1"/>
  <c r="C61" i="12"/>
  <c r="E55" i="12"/>
  <c r="F55" i="12" s="1"/>
  <c r="C55" i="12"/>
  <c r="E54" i="12"/>
  <c r="F54" i="12" s="1"/>
  <c r="C54" i="12"/>
  <c r="E53" i="12"/>
  <c r="F53" i="12" s="1"/>
  <c r="C53" i="12"/>
  <c r="E52" i="12"/>
  <c r="F52" i="12" s="1"/>
  <c r="C52" i="12"/>
  <c r="E51" i="12"/>
  <c r="F51" i="12" s="1"/>
  <c r="C51" i="12"/>
  <c r="F45" i="12"/>
  <c r="G45" i="12" s="1"/>
  <c r="D45" i="12"/>
  <c r="F44" i="12"/>
  <c r="G44" i="12" s="1"/>
  <c r="D44" i="12"/>
  <c r="F43" i="12"/>
  <c r="G43" i="12" s="1"/>
  <c r="D43" i="12"/>
  <c r="F42" i="12"/>
  <c r="G42" i="12" s="1"/>
  <c r="D42" i="12"/>
  <c r="F41" i="12"/>
  <c r="G41" i="12" s="1"/>
  <c r="D41" i="12"/>
  <c r="F35" i="12"/>
  <c r="G35" i="12" s="1"/>
  <c r="D35" i="12"/>
  <c r="F34" i="12"/>
  <c r="G34" i="12" s="1"/>
  <c r="D34" i="12"/>
  <c r="F33" i="12"/>
  <c r="G33" i="12" s="1"/>
  <c r="D33" i="12"/>
  <c r="F32" i="12"/>
  <c r="G32" i="12" s="1"/>
  <c r="D32" i="12"/>
  <c r="F31" i="12"/>
  <c r="G31" i="12" s="1"/>
  <c r="D31" i="12"/>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E83" i="13"/>
  <c r="H83" i="13" s="1"/>
  <c r="C83" i="13"/>
  <c r="F82" i="13"/>
  <c r="H82" i="13" s="1"/>
  <c r="C82" i="13"/>
  <c r="E81" i="13"/>
  <c r="H81" i="13" s="1"/>
  <c r="C81" i="13"/>
  <c r="F80" i="13"/>
  <c r="H80" i="13" s="1"/>
  <c r="C80" i="13"/>
  <c r="E79" i="13"/>
  <c r="H79" i="13" s="1"/>
  <c r="C79" i="13"/>
  <c r="F78" i="13"/>
  <c r="H78" i="13" s="1"/>
  <c r="C78" i="13"/>
  <c r="G74" i="13"/>
  <c r="E65" i="13"/>
  <c r="F65" i="13" s="1"/>
  <c r="C65" i="13"/>
  <c r="E64" i="13"/>
  <c r="F64" i="13" s="1"/>
  <c r="C64" i="13"/>
  <c r="E63" i="13"/>
  <c r="F63" i="13" s="1"/>
  <c r="C63" i="13"/>
  <c r="E62" i="13"/>
  <c r="F62" i="13" s="1"/>
  <c r="C62" i="13"/>
  <c r="E61" i="13"/>
  <c r="F61" i="13" s="1"/>
  <c r="C61" i="13"/>
  <c r="E55" i="13"/>
  <c r="F55" i="13" s="1"/>
  <c r="C55" i="13"/>
  <c r="E54" i="13"/>
  <c r="F54" i="13" s="1"/>
  <c r="C54" i="13"/>
  <c r="E53" i="13"/>
  <c r="F53" i="13" s="1"/>
  <c r="C53" i="13"/>
  <c r="E52" i="13"/>
  <c r="F52" i="13" s="1"/>
  <c r="C52" i="13"/>
  <c r="E51" i="13"/>
  <c r="F51" i="13" s="1"/>
  <c r="C51" i="13"/>
  <c r="F45" i="13"/>
  <c r="G45" i="13" s="1"/>
  <c r="D45" i="13"/>
  <c r="F44" i="13"/>
  <c r="G44" i="13" s="1"/>
  <c r="D44" i="13"/>
  <c r="F43" i="13"/>
  <c r="G43" i="13" s="1"/>
  <c r="D43" i="13"/>
  <c r="F42" i="13"/>
  <c r="G42" i="13" s="1"/>
  <c r="D42" i="13"/>
  <c r="F41" i="13"/>
  <c r="G41" i="13" s="1"/>
  <c r="D41" i="13"/>
  <c r="F35" i="13"/>
  <c r="G35" i="13" s="1"/>
  <c r="D35" i="13"/>
  <c r="F34" i="13"/>
  <c r="G34" i="13" s="1"/>
  <c r="D34" i="13"/>
  <c r="F33" i="13"/>
  <c r="G33" i="13" s="1"/>
  <c r="D33" i="13"/>
  <c r="F32" i="13"/>
  <c r="G32" i="13" s="1"/>
  <c r="D32" i="13"/>
  <c r="F31" i="13"/>
  <c r="G31" i="13" s="1"/>
  <c r="D31" i="13"/>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G47" i="11" l="1"/>
  <c r="G37" i="9"/>
  <c r="I27" i="13"/>
  <c r="F67" i="13"/>
  <c r="H85" i="13"/>
  <c r="H85" i="9"/>
  <c r="F67" i="10"/>
  <c r="H85" i="14"/>
  <c r="I27" i="10"/>
  <c r="H85" i="12"/>
  <c r="I27" i="12"/>
  <c r="I27" i="14"/>
  <c r="G37" i="14"/>
  <c r="G47" i="14"/>
  <c r="F57" i="14"/>
  <c r="F67" i="14"/>
  <c r="G47" i="9"/>
  <c r="F57" i="9"/>
  <c r="I27" i="9"/>
  <c r="F67" i="9"/>
  <c r="G47" i="10"/>
  <c r="F57" i="10"/>
  <c r="G37" i="10"/>
  <c r="H85" i="10"/>
  <c r="H85" i="11"/>
  <c r="I27" i="11"/>
  <c r="F57" i="11"/>
  <c r="G37" i="11"/>
  <c r="G37" i="12"/>
  <c r="G47" i="12"/>
  <c r="F57" i="12"/>
  <c r="F67" i="12"/>
  <c r="F57" i="13"/>
  <c r="G47" i="13"/>
  <c r="G37" i="13"/>
  <c r="C61" i="45"/>
  <c r="F45" i="45"/>
  <c r="G45" i="45" s="1"/>
  <c r="F44" i="45"/>
  <c r="G44" i="45" s="1"/>
  <c r="F43" i="45"/>
  <c r="G43" i="45" s="1"/>
  <c r="F42" i="45"/>
  <c r="G42" i="45" s="1"/>
  <c r="F41" i="45"/>
  <c r="G41" i="45" s="1"/>
  <c r="D45" i="45"/>
  <c r="D44" i="45"/>
  <c r="D42" i="45"/>
  <c r="D41" i="45"/>
  <c r="D43" i="45"/>
  <c r="F82" i="45"/>
  <c r="H82" i="45" s="1"/>
  <c r="F80" i="45"/>
  <c r="H80" i="45" s="1"/>
  <c r="E83" i="45"/>
  <c r="H83" i="45" s="1"/>
  <c r="E81" i="45"/>
  <c r="H81" i="45" s="1"/>
  <c r="E79" i="45"/>
  <c r="H79" i="45" s="1"/>
  <c r="E65" i="45"/>
  <c r="F65" i="45" s="1"/>
  <c r="E64" i="45"/>
  <c r="F64" i="45" s="1"/>
  <c r="E63" i="45"/>
  <c r="F63" i="45" s="1"/>
  <c r="E62" i="45"/>
  <c r="F62" i="45" s="1"/>
  <c r="E61" i="45"/>
  <c r="F61" i="45" s="1"/>
  <c r="C65" i="45"/>
  <c r="C64" i="45"/>
  <c r="C63" i="45"/>
  <c r="C62" i="45"/>
  <c r="E55" i="45"/>
  <c r="F55" i="45" s="1"/>
  <c r="C55" i="45"/>
  <c r="E54" i="45"/>
  <c r="F54" i="45" s="1"/>
  <c r="C54" i="45"/>
  <c r="E53" i="45"/>
  <c r="F53" i="45" s="1"/>
  <c r="C53" i="45"/>
  <c r="E52" i="45"/>
  <c r="F52" i="45" s="1"/>
  <c r="C52" i="45"/>
  <c r="H8" i="45"/>
  <c r="I8" i="45" s="1"/>
  <c r="H9" i="45"/>
  <c r="I9" i="45" s="1"/>
  <c r="H10" i="45"/>
  <c r="I10" i="45" s="1"/>
  <c r="H11" i="45"/>
  <c r="I11" i="45" s="1"/>
  <c r="H12" i="45"/>
  <c r="I12" i="45" s="1"/>
  <c r="H13" i="45"/>
  <c r="I13" i="45" s="1"/>
  <c r="H14" i="45"/>
  <c r="I14" i="45" s="1"/>
  <c r="H15" i="45"/>
  <c r="I15" i="45" s="1"/>
  <c r="H16" i="45"/>
  <c r="I16" i="45" s="1"/>
  <c r="H17" i="45"/>
  <c r="I17" i="45" s="1"/>
  <c r="H18" i="45"/>
  <c r="I18" i="45" s="1"/>
  <c r="H19" i="45"/>
  <c r="I19" i="45" s="1"/>
  <c r="H20" i="45"/>
  <c r="I20" i="45" s="1"/>
  <c r="H21" i="45"/>
  <c r="I21" i="45" s="1"/>
  <c r="H22" i="45"/>
  <c r="I22" i="45" s="1"/>
  <c r="H23" i="45"/>
  <c r="I23" i="45" s="1"/>
  <c r="H24" i="45"/>
  <c r="I24" i="45" s="1"/>
  <c r="H25" i="45"/>
  <c r="I25" i="45" s="1"/>
  <c r="F31" i="45"/>
  <c r="G31" i="45" s="1"/>
  <c r="F32" i="45"/>
  <c r="G32" i="45" s="1"/>
  <c r="F33" i="45"/>
  <c r="G33" i="45" s="1"/>
  <c r="F34" i="45"/>
  <c r="G34" i="45" s="1"/>
  <c r="F35" i="45"/>
  <c r="G35" i="45" s="1"/>
  <c r="E51" i="45"/>
  <c r="F51" i="45" s="1"/>
  <c r="F78" i="45"/>
  <c r="H78" i="45" s="1"/>
  <c r="H17" i="39"/>
  <c r="H16" i="39"/>
  <c r="H15" i="39"/>
  <c r="H14" i="39"/>
  <c r="H13" i="39"/>
  <c r="H12" i="39"/>
  <c r="G74" i="45"/>
  <c r="H11" i="39" s="1"/>
  <c r="C83" i="45"/>
  <c r="C82" i="45"/>
  <c r="C81" i="45"/>
  <c r="C80" i="45"/>
  <c r="C79" i="45"/>
  <c r="C78" i="45"/>
  <c r="C51" i="45"/>
  <c r="D35" i="45"/>
  <c r="D34" i="45"/>
  <c r="D33" i="45"/>
  <c r="D32" i="45"/>
  <c r="D31" i="45"/>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N13" i="39" s="1"/>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B1" i="13" l="1"/>
  <c r="B1" i="14"/>
  <c r="C13" i="39"/>
  <c r="F1" i="45"/>
  <c r="F1" i="10"/>
  <c r="F1" i="9"/>
  <c r="B1" i="10"/>
  <c r="F1" i="13"/>
  <c r="F1" i="14"/>
  <c r="B1" i="11"/>
  <c r="B1" i="12"/>
  <c r="F1" i="12"/>
  <c r="B1" i="45"/>
  <c r="S17" i="39"/>
  <c r="S15" i="39"/>
  <c r="S14" i="39"/>
  <c r="S13" i="39"/>
  <c r="S12" i="39"/>
  <c r="S16" i="39"/>
  <c r="E15" i="39"/>
  <c r="H18" i="39"/>
  <c r="F18" i="40" s="1"/>
  <c r="N18" i="39"/>
  <c r="F25" i="40" s="1"/>
  <c r="R18" i="39"/>
  <c r="F29" i="40" s="1"/>
  <c r="G13" i="39"/>
  <c r="M18" i="39"/>
  <c r="F24" i="40" s="1"/>
  <c r="O18" i="39"/>
  <c r="F26" i="40" s="1"/>
  <c r="Q18" i="39"/>
  <c r="F28" i="40" s="1"/>
  <c r="G17" i="39"/>
  <c r="G15" i="39"/>
  <c r="E16" i="39"/>
  <c r="F17" i="39"/>
  <c r="F14" i="39"/>
  <c r="E12" i="39"/>
  <c r="F16" i="39"/>
  <c r="F15" i="39"/>
  <c r="E17" i="39"/>
  <c r="E14" i="39"/>
  <c r="E13" i="39"/>
  <c r="I16" i="39"/>
  <c r="G14" i="39"/>
  <c r="G12" i="39"/>
  <c r="I12" i="39"/>
  <c r="D17" i="39"/>
  <c r="G16" i="39"/>
  <c r="C12" i="39"/>
  <c r="C15" i="39"/>
  <c r="C14" i="39"/>
  <c r="D15" i="39"/>
  <c r="D13" i="39"/>
  <c r="D16" i="39"/>
  <c r="D14" i="39"/>
  <c r="D12" i="39"/>
  <c r="I14" i="39"/>
  <c r="F12" i="39"/>
  <c r="F13" i="39"/>
  <c r="I15" i="39"/>
  <c r="I17" i="39"/>
  <c r="I13" i="39"/>
  <c r="G47" i="45"/>
  <c r="E11" i="39" s="1"/>
  <c r="H85" i="45"/>
  <c r="I11" i="39" s="1"/>
  <c r="F57" i="45"/>
  <c r="F11" i="39" s="1"/>
  <c r="F67" i="45"/>
  <c r="G11" i="39" s="1"/>
  <c r="I27" i="45"/>
  <c r="S11" i="39"/>
  <c r="K18" i="39"/>
  <c r="F22" i="40" s="1"/>
  <c r="G37" i="45"/>
  <c r="D11" i="39" s="1"/>
  <c r="L18" i="39"/>
  <c r="F23" i="40" s="1"/>
  <c r="P18" i="39"/>
  <c r="F27" i="40" s="1"/>
  <c r="D18" i="39" l="1"/>
  <c r="F14" i="40" s="1"/>
  <c r="J13" i="39"/>
  <c r="T13" i="39" s="1"/>
  <c r="E18" i="39"/>
  <c r="F15" i="40" s="1"/>
  <c r="G18" i="39"/>
  <c r="F17" i="40" s="1"/>
  <c r="I18" i="39"/>
  <c r="F19" i="40" s="1"/>
  <c r="F18" i="39"/>
  <c r="F16" i="40" s="1"/>
  <c r="J14" i="39"/>
  <c r="T14" i="39" s="1"/>
  <c r="J12" i="39"/>
  <c r="T12" i="39" s="1"/>
  <c r="G162" i="13"/>
  <c r="J15" i="39"/>
  <c r="T15" i="39" s="1"/>
  <c r="G162" i="11"/>
  <c r="G162" i="10"/>
  <c r="G162" i="9"/>
  <c r="C16" i="39"/>
  <c r="J16" i="39" s="1"/>
  <c r="T16" i="39" s="1"/>
  <c r="G162" i="12"/>
  <c r="C17" i="39"/>
  <c r="J17" i="39" s="1"/>
  <c r="T17" i="39" s="1"/>
  <c r="G162" i="14"/>
  <c r="F30" i="40"/>
  <c r="F36" i="40" s="1"/>
  <c r="G41" i="40" s="1"/>
  <c r="G162" i="45"/>
  <c r="C11" i="39"/>
  <c r="S18" i="39"/>
  <c r="K5" i="39" s="1"/>
  <c r="K6" i="39" s="1"/>
  <c r="G33" i="40" l="1"/>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<sst xmlns="http://schemas.openxmlformats.org/spreadsheetml/2006/main" count="3972" uniqueCount="340">
  <si>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</si>
  <si>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</si>
  <si>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</si>
  <si>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</si>
  <si>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</si>
  <si>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</si>
  <si>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</si>
  <si>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</si>
  <si>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</si>
  <si>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</si>
  <si>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</si>
  <si>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</si>
  <si>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</si>
  <si>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</si>
  <si>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</si>
  <si>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</si>
  <si>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</si>
  <si>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</si>
  <si>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</si>
  <si>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</si>
  <si>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</si>
  <si>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</si>
  <si>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</si>
  <si>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</si>
  <si>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</si>
  <si>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</si>
  <si>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</si>
  <si>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</si>
  <si>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</si>
  <si>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</si>
  <si>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</si>
  <si>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</si>
  <si>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</si>
  <si>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</si>
  <si>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</si>
  <si>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</si>
  <si>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</si>
  <si>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</si>
  <si>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</si>
  <si>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</si>
  <si>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</si>
  <si>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</si>
  <si>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</si>
  <si>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</si>
  <si>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</si>
  <si>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</si>
  <si>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</si>
  <si>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</si>
  <si>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</si>
  <si>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</si>
  <si>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</si>
  <si>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</si>
  <si>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 xml:space="preserve">FOSC/FOSCR Signature:  </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</si>
  <si>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</si>
  <si>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</si>
  <si>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</si>
  <si>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</si>
  <si>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</si>
  <si>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</si>
  <si>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</si>
  <si>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</si>
  <si>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</si>
  <si>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</si>
  <si>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</si>
  <si>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</si>
  <si>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</si>
  <si>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</si>
  <si>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</si>
  <si>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</si>
  <si>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</si>
  <si>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</si>
  <si>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</si>
  <si>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</si>
  <si>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</si>
  <si>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</si>
  <si>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</si>
  <si>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</si>
  <si>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</si>
  <si>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</si>
  <si>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</si>
  <si>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</si>
  <si>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</si>
  <si>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</si>
  <si>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</si>
  <si>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</si>
  <si>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</si>
  <si>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</si>
  <si>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</si>
  <si>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</si>
  <si>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</si>
  <si>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</si>
  <si>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</si>
  <si>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</si>
  <si>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</si>
  <si>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</si>
  <si>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</si>
  <si>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</si>
  <si>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</si>
  <si>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</si>
  <si>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</si>
  <si>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</si>
  <si>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</si>
  <si>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</si>
  <si>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</si>
  <si>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</si>
  <si>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</si>
  <si>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</si>
  <si>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</si>
  <si>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</si>
  <si>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</si>
  <si>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</si>
  <si>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</si>
  <si>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</si>
  <si>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</si>
  <si>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</si>
  <si>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</si>
  <si>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</si>
  <si>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</si>
  <si>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</si>
  <si>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</si>
  <si>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</si>
  <si>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 xml:space="preserve">      PROJECT SUMMARY</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</si>
  <si>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</si>
  <si>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</si>
  <si>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</si>
  <si>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</si>
  <si>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</si>
  <si>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</si>
  <si>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</si>
  <si>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</si>
  <si>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</si>
  <si>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 xml:space="preserve">INTRODUCTION:  </t>
  </si>
  <si>
    <t>AUTOMATED 5136 COST DOC SERIES</t>
  </si>
  <si>
    <t>MICROSOFT EXCEL BASED</t>
  </si>
  <si>
    <t xml:space="preserve">USER GUIDANCE </t>
  </si>
  <si>
    <t>Deutz Prime Mover</t>
  </si>
  <si>
    <t>Total Coast Guard Direct Costs:</t>
  </si>
  <si>
    <t>Total Coast Guard Indirect Costs:</t>
  </si>
  <si>
    <t>Aircraft-HC130H/J</t>
  </si>
  <si>
    <t>Aircraft-HU25</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</si>
  <si>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</si>
  <si>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</si>
  <si>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</si>
  <si>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</si>
  <si>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</si>
  <si>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</si>
  <si>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</si>
  <si>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</si>
  <si>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</si>
  <si>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</si>
  <si>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</si>
  <si>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</si>
  <si>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</si>
  <si>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Boats-BUSL (49' Stern Loading Buoy Boat)</t>
  </si>
  <si>
    <t>Boats-MLB (44', 47', &amp; 52' Motor Lifeboat)</t>
  </si>
  <si>
    <t>Boats-ANB (55', 63', 64')</t>
  </si>
  <si>
    <t>Boats-RBS (Response Boat, Small)</t>
  </si>
  <si>
    <t>Boats-SKF (Skiff)</t>
  </si>
  <si>
    <t>Boats-SPC (LE)</t>
  </si>
  <si>
    <t>Boats-TANB (Trailerable Aton Boat)</t>
  </si>
  <si>
    <t>Boats-TPSB (Transportable Port Security Boat)</t>
  </si>
  <si>
    <t>Boats-UTB (Utility Boat, Big)</t>
  </si>
  <si>
    <t>Boats-UTL (Utility Boat, Light)</t>
  </si>
  <si>
    <t>Boats-UTM (Utility Boat, Medium)</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</si>
  <si>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</si>
  <si>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</si>
  <si>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</si>
  <si>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</si>
  <si>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</si>
  <si>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</si>
  <si>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</si>
  <si>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</si>
  <si>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</si>
  <si>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</si>
  <si>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</si>
  <si>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</si>
  <si>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</si>
  <si>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</si>
  <si>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</si>
  <si>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</si>
  <si>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</si>
  <si>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</si>
  <si>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</si>
  <si>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</si>
  <si>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</si>
  <si>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</si>
  <si>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</si>
  <si>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</si>
  <si>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</si>
  <si>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</si>
  <si>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</si>
  <si>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</si>
  <si>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</si>
  <si>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</si>
  <si>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</si>
  <si>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</si>
  <si>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</si>
  <si>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</si>
  <si>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</si>
  <si>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</si>
  <si>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</si>
  <si>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Boats Costs</t>
  </si>
  <si>
    <t>Total Coast Guard Cutter Costs</t>
  </si>
  <si>
    <t>O-2</t>
  </si>
  <si>
    <t>O-3</t>
  </si>
  <si>
    <t>O-4</t>
  </si>
  <si>
    <t>O-5</t>
  </si>
  <si>
    <t>O-6</t>
  </si>
  <si>
    <t>O-1</t>
  </si>
  <si>
    <t>Employee</t>
  </si>
  <si>
    <t>ID</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</si>
  <si>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</si>
  <si>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</si>
  <si>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</si>
  <si>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</si>
  <si>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</si>
  <si>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</si>
  <si>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</si>
  <si>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</si>
  <si>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</si>
  <si>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</si>
  <si>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</si>
  <si>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</si>
  <si>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</si>
  <si>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</si>
  <si>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</si>
  <si>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</si>
  <si>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</si>
  <si>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</si>
  <si>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</si>
  <si>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</si>
  <si>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</si>
  <si>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</si>
  <si>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</si>
  <si>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t>Boats-RBM (Response Boat, Medium)</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</si>
  <si>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</si>
  <si>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</si>
  <si>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</si>
  <si>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</si>
  <si>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</si>
  <si>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</si>
  <si>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</si>
  <si>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</si>
  <si>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</si>
  <si>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</si>
  <si>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</si>
  <si>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</si>
  <si>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</si>
  <si>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</si>
  <si>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</si>
  <si>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</si>
  <si>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</si>
  <si>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</si>
  <si>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</si>
  <si>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</si>
  <si>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</si>
  <si>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4.  SPII (Sensitive Personal Identification Information) is found on the Individual Dailies due to Employee Identification Numbers are required to be entered on the form.  Appropriate protective strategies needs to be implemented to ensure no compromise of EMPLID information.  Keep files in a safe location.</t>
  </si>
  <si>
    <t>A,R,C</t>
  </si>
  <si>
    <t>AL-00</t>
  </si>
  <si>
    <t>AD-00</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</si>
  <si>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</si>
  <si>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</si>
  <si>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</si>
  <si>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</si>
  <si>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</si>
  <si>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</si>
  <si>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</si>
  <si>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</si>
  <si>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</si>
  <si>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</si>
  <si>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</si>
  <si>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</si>
  <si>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</si>
  <si>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</si>
  <si>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</si>
  <si>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</si>
  <si>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</si>
  <si>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Level A 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</si>
  <si>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</si>
  <si>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</si>
  <si>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</si>
  <si>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</si>
  <si>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</si>
  <si>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</si>
  <si>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</si>
  <si>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</si>
  <si>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</si>
  <si>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</si>
  <si>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</si>
  <si>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</si>
  <si>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</si>
  <si>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</si>
  <si>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Cutters-WSLM 418</t>
  </si>
  <si>
    <t>Cutters-WAGB 399</t>
  </si>
  <si>
    <t>Cutters-WPC 154</t>
  </si>
  <si>
    <t>Cutters-WAGB</t>
  </si>
  <si>
    <r>
      <rPr>
        <b/>
        <sz val="10"/>
        <color indexed="30"/>
        <rFont val="Helv"/>
      </rPr>
      <t xml:space="preserve">1,  This workbook has been updated based on lessons learned from Deepwater Horizon.  </t>
    </r>
    <r>
      <rPr>
        <sz val="10"/>
        <rFont val="Helv"/>
      </rPr>
      <t xml:space="preserve">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</si>
  <si>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</si>
  <si>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Passenger-Station Wagon (Code 2000)</t>
  </si>
  <si>
    <t>Passenger-Station Wagon (Daily) (Code 2000)</t>
  </si>
  <si>
    <t>SUV (4x2), 2-door (Code 4181)</t>
  </si>
  <si>
    <t>SUV (4x2), 2-door (Daily) (Code 4181)</t>
  </si>
  <si>
    <t>SUV (4x4), 2-door (Compact Code 6170)</t>
  </si>
  <si>
    <t>SUV (4x4), 2-door (Daily) (Compact Code 6170)</t>
  </si>
  <si>
    <t>SUV (4x2), 4-door (Code 4272)</t>
  </si>
  <si>
    <t>SUV (4x2), 4-door (Daily) (Code 4272)</t>
  </si>
  <si>
    <t>SUV (4x4), 4-door (Code 6375)</t>
  </si>
  <si>
    <t>SUV (4x4), 4-door (Daily) (Code 6375)</t>
  </si>
  <si>
    <t>Van, Cargo (Code 6209)</t>
  </si>
  <si>
    <t>Van, Cargo (Daily) (Code 6209)</t>
  </si>
  <si>
    <t>Van, Passenger (Code 6208)</t>
  </si>
  <si>
    <t>Van, Passenger (Daily) (code 6208)</t>
  </si>
  <si>
    <t>Compact Pickup, Regular (Code 6250)</t>
  </si>
  <si>
    <t>Compact Pickup, Regular (Daily) (code 6250)</t>
  </si>
  <si>
    <t>Compact Pickup, Extended (Code 6251)</t>
  </si>
  <si>
    <t>Compact Pickup, Extended (Daily) (Code 6251)</t>
  </si>
  <si>
    <t>Compact Pickup, Crew Cab (Code 6122)</t>
  </si>
  <si>
    <t>Compact Pickup, Crew Cab (Daily) (Code 6122)</t>
  </si>
  <si>
    <t>Standard Pickup, Regular (Code 6350)</t>
  </si>
  <si>
    <t>Standard Pickup, Regular (Daily) (Code 6350)</t>
  </si>
  <si>
    <t>Standard Pickup, Extended (Code 6351)</t>
  </si>
  <si>
    <t>Standard Pickup, Extended (Daily) (Code 6351)</t>
  </si>
  <si>
    <t>Cutters-WMSL 418</t>
  </si>
  <si>
    <t>Enhanced MICP (CAMSLANT)</t>
  </si>
  <si>
    <t>Command and Control Trailer (C2 Trailer)(NSF Surrey)</t>
  </si>
  <si>
    <t>T/S Kevin McCormack</t>
  </si>
  <si>
    <t>S15025</t>
  </si>
  <si>
    <t>SPII DOCUMENT - ADHERE TO PROTECTION STANDARDS!</t>
  </si>
  <si>
    <t>3.  It is highly recommended that you get a copy of Mr. Hildebrand's comprehensive job aid on using this electronic workbook that can be found on NPFC's website.  Any problems you have with this workbook, please contact Bob Hildebrand immediately (703-872-6081 (office) or 540-272-1746 (cell) to resolve your issue to save any aggravation later on in the response.</t>
  </si>
  <si>
    <t>Passenger-Sedan Midsize (Code 1100)</t>
  </si>
  <si>
    <t>Passenger-Sedan Midsize (Daily) (Code 1100)</t>
  </si>
  <si>
    <t>Passenger-Midsize, Dodge Charger (Daily) (Code 1127)</t>
  </si>
  <si>
    <t>Passenger-Compact (Code 1200)</t>
  </si>
  <si>
    <t>Passenger-Compact (Daily) (Code 1200)</t>
  </si>
  <si>
    <t>Passenger-Subcompact (Code 1300)</t>
  </si>
  <si>
    <t>Passenger-Subcompact (Daily) (Code 1300)</t>
  </si>
  <si>
    <t>Passenger-Large (Code 1426)</t>
  </si>
  <si>
    <t>Passenger-Large (Daily) (Code 1426)</t>
  </si>
  <si>
    <t>Update October 2015 (R.N.H., NPFC @703-872-6081 or cell @540-272-1746)</t>
  </si>
  <si>
    <t>FY 2016 Vehicle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</si>
</sst>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s>
  <fonts count="20">
    <font>
      <sz val="10"/>
      <name val="Helv"/>
    </font>
    <font>
      <b/>
      <sz val="10"/>
      <name val="Helv"/>
    </font>
    <font>
      <sz val="10"/>
      <name val="Helv"/>
    </font>
    <font>
      <u/>
      <sz val="10"/>
      <name val="Helv"/>
    </font>
    <font>
      <b/>
      <sz val="18"/>
      <name val="Helv"/>
    </font>
    <font>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b/>
      <sz val="10"/>
      <color indexed="30"/>
      <name val="Helv"/>
    </font>
    <font>
      <sz val="10"/>
      <color indexed="10"/>
      <name val="Helv"/>
    </font>
    <font>
      <b/>
      <sz val="10"/>
      <color indexed="10"/>
      <name val="Helv"/>
    </font>
    <font>
      <sz val="9"/>
      <color indexed="81"/>
      <name val="Tahoma"/>
      <family val="2"/>
    </font>
    <font>
      <b/>
      <sz val="9"/>
      <color indexed="81"/>
      <name val="Tahoma"/>
      <family val="2"/>
    </font>
    <font>
      <b/>
      <sz val="20"/>
      <name val="Helv"/>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s>
  <borders count="6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397">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0" fontId="1" fillId="0" borderId="1" xfId="0" applyFont="1" applyBorder="1" applyProtection="1"/>
    <xf numFmtId="0" fontId="3" fillId="0" borderId="0" xfId="0" applyFont="1" applyProtection="1"/>
    <xf numFmtId="15" fontId="0" fillId="0" borderId="0" xfId="0" applyNumberFormat="1" applyBorder="1" applyAlignment="1" applyProtection="1">
      <alignment horizontal="left"/>
    </xf>
    <xf numFmtId="0" fontId="0" fillId="0" borderId="1" xfId="0" applyBorder="1" applyProtection="1"/>
    <xf numFmtId="15" fontId="0" fillId="0" borderId="0" xfId="0" applyNumberFormat="1" applyProtection="1"/>
    <xf numFmtId="7" fontId="0" fillId="0" borderId="0" xfId="0" applyNumberFormat="1" applyProtection="1"/>
    <xf numFmtId="0" fontId="0" fillId="0" borderId="0" xfId="0" applyAlignmen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14" fontId="2" fillId="0" borderId="0" xfId="0" applyNumberFormat="1" applyFont="1" applyProtection="1"/>
    <xf numFmtId="0" fontId="1" fillId="0" borderId="0" xfId="0" applyFont="1" applyBorder="1" applyAlignment="1" applyProtection="1">
      <alignment horizontal="right"/>
    </xf>
    <xf numFmtId="0" fontId="1" fillId="0" borderId="0" xfId="0" applyFont="1" applyBorder="1" applyAlignment="1" applyProtection="1">
      <alignment horizontal="left"/>
    </xf>
    <xf numFmtId="0" fontId="1" fillId="0" borderId="1" xfId="0" applyFont="1" applyBorder="1" applyAlignment="1" applyProtection="1">
      <alignment horizontal="right"/>
    </xf>
    <xf numFmtId="0" fontId="3" fillId="0" borderId="1" xfId="0" applyFont="1" applyBorder="1" applyProtection="1"/>
    <xf numFmtId="0" fontId="0" fillId="0" borderId="1" xfId="0" applyBorder="1" applyProtection="1">
      <protection locked="0"/>
    </xf>
    <xf numFmtId="0" fontId="0" fillId="0" borderId="0" xfId="0" applyBorder="1" applyAlignment="1" applyProtection="1">
      <protection locked="0"/>
    </xf>
    <xf numFmtId="0" fontId="0" fillId="0" borderId="0" xfId="0" applyAlignment="1">
      <alignment horizontal="left"/>
    </xf>
    <xf numFmtId="164" fontId="0" fillId="0" borderId="0" xfId="0" applyNumberFormat="1"/>
    <xf numFmtId="0" fontId="0" fillId="0" borderId="0" xfId="0" applyBorder="1"/>
    <xf numFmtId="0" fontId="0" fillId="0" borderId="2" xfId="0" applyBorder="1"/>
    <xf numFmtId="0" fontId="0" fillId="0" borderId="3" xfId="0" applyBorder="1"/>
    <xf numFmtId="164" fontId="0" fillId="0" borderId="3" xfId="0" applyNumberFormat="1" applyBorder="1"/>
    <xf numFmtId="0" fontId="1" fillId="0" borderId="0" xfId="0" applyFont="1"/>
    <xf numFmtId="0" fontId="0" fillId="0" borderId="4" xfId="0" applyBorder="1"/>
    <xf numFmtId="0" fontId="0" fillId="0" borderId="5" xfId="0" applyBorder="1"/>
    <xf numFmtId="0" fontId="0" fillId="0" borderId="6" xfId="0" applyBorder="1"/>
    <xf numFmtId="164" fontId="0" fillId="0" borderId="7" xfId="0" applyNumberFormat="1" applyBorder="1"/>
    <xf numFmtId="164" fontId="0" fillId="0" borderId="0" xfId="0" applyNumberFormat="1" applyBorder="1"/>
    <xf numFmtId="164" fontId="0" fillId="2" borderId="3" xfId="0" applyNumberFormat="1" applyFill="1" applyBorder="1" applyProtection="1">
      <protection locked="0"/>
    </xf>
    <xf numFmtId="0" fontId="0" fillId="0" borderId="8" xfId="0" applyBorder="1"/>
    <xf numFmtId="0" fontId="0" fillId="0" borderId="9" xfId="0" applyBorder="1"/>
    <xf numFmtId="14" fontId="0" fillId="2" borderId="9" xfId="0" applyNumberFormat="1" applyFill="1" applyBorder="1"/>
    <xf numFmtId="0" fontId="0" fillId="0" borderId="9" xfId="0" applyBorder="1" applyAlignment="1">
      <alignment horizontal="center"/>
    </xf>
    <xf numFmtId="164" fontId="0" fillId="0" borderId="9" xfId="0" applyNumberFormat="1" applyBorder="1"/>
    <xf numFmtId="0" fontId="4" fillId="0" borderId="0" xfId="0" applyFont="1"/>
    <xf numFmtId="0" fontId="5" fillId="0" borderId="0" xfId="0" applyFont="1"/>
    <xf numFmtId="164" fontId="5" fillId="0" borderId="0" xfId="0" applyNumberFormat="1" applyFont="1"/>
    <xf numFmtId="0" fontId="0" fillId="0" borderId="10" xfId="0" applyBorder="1"/>
    <xf numFmtId="164" fontId="0" fillId="0" borderId="10" xfId="0" applyNumberFormat="1" applyBorder="1"/>
    <xf numFmtId="164" fontId="0" fillId="0" borderId="11" xfId="0" applyNumberFormat="1" applyBorder="1"/>
    <xf numFmtId="0" fontId="1" fillId="0" borderId="12" xfId="0" applyFont="1" applyBorder="1"/>
    <xf numFmtId="164" fontId="1" fillId="0" borderId="11" xfId="0" applyNumberFormat="1" applyFont="1" applyBorder="1"/>
    <xf numFmtId="0" fontId="1" fillId="0" borderId="13"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right"/>
    </xf>
    <xf numFmtId="3" fontId="0" fillId="3" borderId="3" xfId="0" applyNumberFormat="1" applyFill="1" applyBorder="1" applyProtection="1">
      <protection locked="0"/>
    </xf>
    <xf numFmtId="164" fontId="0" fillId="0" borderId="14" xfId="0" applyNumberFormat="1" applyBorder="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2" fillId="0" borderId="2" xfId="0" applyFont="1" applyBorder="1"/>
    <xf numFmtId="164" fontId="2" fillId="0" borderId="2" xfId="0" applyNumberFormat="1" applyFont="1" applyBorder="1"/>
    <xf numFmtId="0" fontId="2" fillId="0" borderId="0" xfId="0" applyFont="1"/>
    <xf numFmtId="0" fontId="8" fillId="0" borderId="0" xfId="0" applyFont="1"/>
    <xf numFmtId="0" fontId="8" fillId="0" borderId="0" xfId="0" applyFont="1" applyProtection="1"/>
    <xf numFmtId="0" fontId="8" fillId="0" borderId="0" xfId="0" applyFont="1" applyProtection="1">
      <protection locked="0"/>
    </xf>
    <xf numFmtId="0" fontId="8" fillId="0" borderId="0" xfId="0" applyFont="1" applyAlignment="1">
      <alignment horizontal="center"/>
    </xf>
    <xf numFmtId="164" fontId="8" fillId="0" borderId="0" xfId="0" applyNumberFormat="1" applyFont="1" applyAlignment="1">
      <alignment horizontal="right"/>
    </xf>
    <xf numFmtId="164" fontId="8" fillId="0" borderId="0" xfId="0" applyNumberFormat="1" applyFont="1" applyAlignment="1" applyProtection="1">
      <alignment horizontal="right"/>
      <protection locked="0"/>
    </xf>
    <xf numFmtId="164" fontId="8" fillId="0" borderId="0" xfId="0" applyNumberFormat="1" applyFont="1"/>
    <xf numFmtId="164" fontId="8" fillId="0" borderId="0" xfId="0" applyNumberFormat="1" applyFont="1" applyProtection="1">
      <protection locked="0"/>
    </xf>
    <xf numFmtId="2" fontId="8" fillId="0" borderId="0" xfId="0" applyNumberFormat="1" applyFont="1" applyAlignment="1">
      <alignment horizontal="center"/>
    </xf>
    <xf numFmtId="164" fontId="8" fillId="0" borderId="0" xfId="0" applyNumberFormat="1" applyFont="1" applyAlignment="1" applyProtection="1">
      <alignment horizontal="right"/>
    </xf>
    <xf numFmtId="0" fontId="8" fillId="0" borderId="0" xfId="0" applyFont="1" applyAlignment="1" applyProtection="1">
      <alignment horizontal="center"/>
      <protection locked="0"/>
    </xf>
    <xf numFmtId="164" fontId="2" fillId="0" borderId="15" xfId="0" applyNumberFormat="1" applyFont="1" applyBorder="1"/>
    <xf numFmtId="0" fontId="0" fillId="0" borderId="13" xfId="0" applyBorder="1"/>
    <xf numFmtId="3" fontId="0" fillId="3" borderId="10" xfId="0" applyNumberFormat="1" applyFill="1" applyBorder="1" applyProtection="1">
      <protection locked="0"/>
    </xf>
    <xf numFmtId="164" fontId="0" fillId="0" borderId="16" xfId="0" applyNumberFormat="1" applyBorder="1"/>
    <xf numFmtId="164" fontId="0" fillId="3" borderId="3" xfId="0" applyNumberFormat="1" applyFill="1" applyBorder="1" applyProtection="1">
      <protection locked="0"/>
    </xf>
    <xf numFmtId="0" fontId="1" fillId="4" borderId="17" xfId="0" applyFont="1" applyFill="1" applyBorder="1"/>
    <xf numFmtId="0" fontId="0" fillId="4" borderId="18" xfId="0" applyFill="1" applyBorder="1"/>
    <xf numFmtId="164" fontId="0" fillId="4" borderId="18" xfId="0" applyNumberFormat="1" applyFill="1" applyBorder="1"/>
    <xf numFmtId="164" fontId="1" fillId="4" borderId="19" xfId="0" applyNumberFormat="1" applyFont="1" applyFill="1" applyBorder="1"/>
    <xf numFmtId="164" fontId="0" fillId="3" borderId="5" xfId="0" applyNumberFormat="1" applyFill="1" applyBorder="1"/>
    <xf numFmtId="0" fontId="1" fillId="4" borderId="20" xfId="0" applyFont="1" applyFill="1" applyBorder="1"/>
    <xf numFmtId="0" fontId="1" fillId="4" borderId="21" xfId="0" applyFont="1" applyFill="1" applyBorder="1"/>
    <xf numFmtId="164" fontId="1" fillId="4" borderId="21" xfId="0" applyNumberFormat="1" applyFont="1" applyFill="1" applyBorder="1"/>
    <xf numFmtId="0" fontId="1" fillId="5" borderId="8" xfId="0" applyFont="1" applyFill="1" applyBorder="1"/>
    <xf numFmtId="0" fontId="1" fillId="5" borderId="9" xfId="0" applyFont="1" applyFill="1" applyBorder="1"/>
    <xf numFmtId="164" fontId="1" fillId="5" borderId="9" xfId="0" applyNumberFormat="1" applyFont="1" applyFill="1" applyBorder="1"/>
    <xf numFmtId="164" fontId="1" fillId="5" borderId="14" xfId="0" applyNumberFormat="1" applyFont="1" applyFill="1" applyBorder="1"/>
    <xf numFmtId="0" fontId="6" fillId="5" borderId="22" xfId="0" applyFont="1" applyFill="1" applyBorder="1"/>
    <xf numFmtId="0" fontId="0" fillId="5" borderId="1" xfId="0" applyFill="1" applyBorder="1"/>
    <xf numFmtId="164" fontId="0" fillId="5" borderId="1" xfId="0" applyNumberFormat="1" applyFill="1" applyBorder="1"/>
    <xf numFmtId="164" fontId="0" fillId="5" borderId="23" xfId="0" applyNumberFormat="1" applyFill="1" applyBorder="1"/>
    <xf numFmtId="0" fontId="9" fillId="6" borderId="8" xfId="0" applyFont="1" applyFill="1" applyBorder="1" applyAlignment="1">
      <alignment horizontal="left"/>
    </xf>
    <xf numFmtId="4" fontId="10" fillId="0" borderId="9" xfId="0" applyNumberFormat="1" applyFont="1" applyBorder="1" applyAlignment="1" applyProtection="1">
      <alignment horizontal="centerContinuous"/>
      <protection hidden="1"/>
    </xf>
    <xf numFmtId="0" fontId="8" fillId="0" borderId="9" xfId="0" applyFont="1" applyBorder="1"/>
    <xf numFmtId="4" fontId="11" fillId="0" borderId="9" xfId="0" applyNumberFormat="1" applyFont="1" applyBorder="1" applyAlignment="1" applyProtection="1">
      <alignment horizontal="left"/>
      <protection locked="0"/>
    </xf>
    <xf numFmtId="4" fontId="10" fillId="0" borderId="9" xfId="0" applyNumberFormat="1" applyFont="1" applyBorder="1" applyAlignment="1" applyProtection="1">
      <alignment horizontal="centerContinuous"/>
      <protection locked="0"/>
    </xf>
    <xf numFmtId="4" fontId="10" fillId="0" borderId="14" xfId="0" applyNumberFormat="1" applyFont="1" applyBorder="1" applyAlignment="1" applyProtection="1">
      <alignment horizontal="centerContinuous"/>
      <protection locked="0"/>
    </xf>
    <xf numFmtId="0" fontId="8" fillId="7" borderId="8" xfId="0" applyFont="1" applyFill="1" applyBorder="1"/>
    <xf numFmtId="16" fontId="11" fillId="0" borderId="24" xfId="0" applyNumberFormat="1" applyFont="1" applyBorder="1" applyAlignment="1" applyProtection="1">
      <alignment horizontal="center"/>
      <protection hidden="1"/>
    </xf>
    <xf numFmtId="165" fontId="10" fillId="2" borderId="4" xfId="0" applyNumberFormat="1" applyFont="1" applyFill="1" applyBorder="1" applyAlignment="1" applyProtection="1">
      <alignment horizontal="center"/>
    </xf>
    <xf numFmtId="165" fontId="11" fillId="2" borderId="4" xfId="0" applyNumberFormat="1" applyFont="1" applyFill="1" applyBorder="1" applyAlignment="1" applyProtection="1">
      <alignment horizontal="center"/>
      <protection hidden="1"/>
    </xf>
    <xf numFmtId="165" fontId="10" fillId="2" borderId="25" xfId="0" applyNumberFormat="1" applyFont="1" applyFill="1" applyBorder="1" applyAlignment="1" applyProtection="1">
      <alignment horizontal="center"/>
    </xf>
    <xf numFmtId="0" fontId="11" fillId="7" borderId="9" xfId="0" applyFont="1" applyFill="1" applyBorder="1" applyAlignment="1" applyProtection="1">
      <alignment horizontal="center"/>
      <protection hidden="1"/>
    </xf>
    <xf numFmtId="15" fontId="10" fillId="7" borderId="9" xfId="0" applyNumberFormat="1" applyFont="1" applyFill="1" applyBorder="1" applyAlignment="1" applyProtection="1">
      <alignment horizontal="left"/>
      <protection hidden="1"/>
    </xf>
    <xf numFmtId="0" fontId="11" fillId="0" borderId="26" xfId="0" applyFont="1" applyBorder="1" applyAlignment="1" applyProtection="1">
      <alignment horizontal="left"/>
      <protection hidden="1"/>
    </xf>
    <xf numFmtId="4" fontId="10" fillId="2" borderId="26" xfId="0" applyNumberFormat="1" applyFont="1" applyFill="1" applyBorder="1" applyAlignment="1" applyProtection="1">
      <alignment horizontal="left"/>
      <protection hidden="1"/>
    </xf>
    <xf numFmtId="0" fontId="8" fillId="7" borderId="9" xfId="0" applyFont="1" applyFill="1" applyBorder="1"/>
    <xf numFmtId="15" fontId="8" fillId="0" borderId="27" xfId="0" applyNumberFormat="1" applyFont="1" applyBorder="1" applyProtection="1">
      <protection hidden="1"/>
    </xf>
    <xf numFmtId="14" fontId="8" fillId="0" borderId="21" xfId="0" applyNumberFormat="1" applyFont="1" applyBorder="1" applyAlignment="1" applyProtection="1">
      <alignment horizontal="center"/>
    </xf>
    <xf numFmtId="20" fontId="8" fillId="0" borderId="28" xfId="0" applyNumberFormat="1" applyFont="1" applyBorder="1" applyAlignment="1" applyProtection="1">
      <alignment horizontal="center"/>
    </xf>
    <xf numFmtId="0" fontId="8" fillId="7" borderId="29" xfId="0" applyFont="1" applyFill="1" applyBorder="1"/>
    <xf numFmtId="16" fontId="10" fillId="7" borderId="30" xfId="0" applyNumberFormat="1" applyFont="1" applyFill="1" applyBorder="1" applyAlignment="1" applyProtection="1">
      <alignment horizontal="left"/>
      <protection hidden="1"/>
    </xf>
    <xf numFmtId="4" fontId="10" fillId="7" borderId="0" xfId="0" applyNumberFormat="1" applyFont="1" applyFill="1" applyBorder="1" applyAlignment="1" applyProtection="1">
      <alignment horizontal="right"/>
      <protection hidden="1"/>
    </xf>
    <xf numFmtId="15" fontId="10" fillId="7" borderId="0" xfId="0" applyNumberFormat="1" applyFont="1" applyFill="1" applyBorder="1" applyAlignment="1" applyProtection="1">
      <alignment horizontal="left"/>
      <protection hidden="1"/>
    </xf>
    <xf numFmtId="15" fontId="11" fillId="0" borderId="31" xfId="0" applyNumberFormat="1" applyFont="1" applyBorder="1" applyAlignment="1" applyProtection="1">
      <alignment horizontal="left"/>
      <protection hidden="1"/>
    </xf>
    <xf numFmtId="4" fontId="10" fillId="0" borderId="31" xfId="0" applyNumberFormat="1" applyFont="1" applyBorder="1" applyAlignment="1" applyProtection="1">
      <alignment horizontal="right"/>
      <protection hidden="1"/>
    </xf>
    <xf numFmtId="0" fontId="8" fillId="7" borderId="0" xfId="0" applyFont="1" applyFill="1" applyBorder="1"/>
    <xf numFmtId="4" fontId="10" fillId="7" borderId="9" xfId="0" applyNumberFormat="1" applyFont="1" applyFill="1" applyBorder="1" applyAlignment="1" applyProtection="1">
      <alignment horizontal="left"/>
      <protection hidden="1"/>
    </xf>
    <xf numFmtId="4" fontId="10" fillId="7" borderId="14" xfId="0" applyNumberFormat="1" applyFont="1" applyFill="1" applyBorder="1" applyAlignment="1" applyProtection="1">
      <alignment horizontal="left"/>
      <protection hidden="1"/>
    </xf>
    <xf numFmtId="4" fontId="10" fillId="7" borderId="0" xfId="0" applyNumberFormat="1" applyFont="1" applyFill="1" applyBorder="1" applyAlignment="1" applyProtection="1">
      <alignment horizontal="center"/>
      <protection hidden="1"/>
    </xf>
    <xf numFmtId="4" fontId="10" fillId="7" borderId="0" xfId="0" applyNumberFormat="1" applyFont="1" applyFill="1" applyBorder="1" applyAlignment="1" applyProtection="1">
      <alignment horizontal="left"/>
      <protection hidden="1"/>
    </xf>
    <xf numFmtId="4" fontId="10" fillId="7" borderId="11" xfId="0" applyNumberFormat="1" applyFont="1" applyFill="1" applyBorder="1" applyAlignment="1" applyProtection="1">
      <alignment horizontal="left"/>
      <protection hidden="1"/>
    </xf>
    <xf numFmtId="16" fontId="10" fillId="7" borderId="32" xfId="0" applyNumberFormat="1" applyFont="1" applyFill="1" applyBorder="1" applyProtection="1">
      <protection hidden="1"/>
    </xf>
    <xf numFmtId="4" fontId="10" fillId="7" borderId="2" xfId="0" applyNumberFormat="1" applyFont="1" applyFill="1" applyBorder="1" applyProtection="1">
      <protection hidden="1"/>
    </xf>
    <xf numFmtId="4" fontId="10" fillId="7" borderId="15" xfId="0" applyNumberFormat="1" applyFont="1" applyFill="1" applyBorder="1" applyProtection="1">
      <protection hidden="1"/>
    </xf>
    <xf numFmtId="0" fontId="8" fillId="0" borderId="33" xfId="0" applyFont="1" applyBorder="1"/>
    <xf numFmtId="16" fontId="10" fillId="0" borderId="34" xfId="0" applyNumberFormat="1" applyFont="1" applyBorder="1" applyAlignment="1" applyProtection="1">
      <alignment horizontal="center"/>
      <protection hidden="1"/>
    </xf>
    <xf numFmtId="4" fontId="10" fillId="0" borderId="34" xfId="0" applyNumberFormat="1" applyFont="1" applyBorder="1" applyAlignment="1" applyProtection="1">
      <alignment horizontal="center"/>
      <protection hidden="1"/>
    </xf>
    <xf numFmtId="16" fontId="10" fillId="7" borderId="0" xfId="0" applyNumberFormat="1" applyFont="1" applyFill="1" applyBorder="1" applyProtection="1">
      <protection hidden="1"/>
    </xf>
    <xf numFmtId="0" fontId="8" fillId="0" borderId="35" xfId="0" applyFont="1" applyBorder="1" applyAlignment="1">
      <alignment horizontal="center"/>
    </xf>
    <xf numFmtId="4" fontId="10" fillId="7" borderId="0" xfId="0" applyNumberFormat="1" applyFont="1" applyFill="1" applyBorder="1" applyProtection="1">
      <protection hidden="1"/>
    </xf>
    <xf numFmtId="0" fontId="8" fillId="0" borderId="36" xfId="0" applyFont="1" applyBorder="1"/>
    <xf numFmtId="16" fontId="10" fillId="2" borderId="37" xfId="0" applyNumberFormat="1" applyFont="1" applyFill="1" applyBorder="1" applyAlignment="1" applyProtection="1">
      <alignment horizontal="left"/>
      <protection locked="0"/>
    </xf>
    <xf numFmtId="4" fontId="8" fillId="0" borderId="37" xfId="0" applyNumberFormat="1" applyFont="1" applyBorder="1" applyProtection="1"/>
    <xf numFmtId="0" fontId="8" fillId="7" borderId="38" xfId="0" applyFont="1" applyFill="1" applyBorder="1"/>
    <xf numFmtId="16" fontId="11" fillId="0" borderId="39" xfId="0" applyNumberFormat="1" applyFont="1" applyBorder="1" applyProtection="1">
      <protection hidden="1"/>
    </xf>
    <xf numFmtId="4" fontId="10" fillId="0" borderId="39" xfId="0" applyNumberFormat="1" applyFont="1" applyBorder="1" applyProtection="1">
      <protection hidden="1"/>
    </xf>
    <xf numFmtId="4" fontId="10" fillId="0" borderId="40" xfId="0" applyNumberFormat="1" applyFont="1" applyBorder="1" applyProtection="1">
      <protection hidden="1"/>
    </xf>
    <xf numFmtId="4" fontId="10" fillId="0" borderId="41" xfId="0" applyNumberFormat="1" applyFont="1" applyBorder="1" applyProtection="1">
      <protection hidden="1"/>
    </xf>
    <xf numFmtId="4" fontId="10" fillId="5" borderId="34" xfId="0" applyNumberFormat="1" applyFont="1" applyFill="1" applyBorder="1" applyAlignment="1" applyProtection="1">
      <alignment horizontal="center"/>
      <protection hidden="1"/>
    </xf>
    <xf numFmtId="0" fontId="8" fillId="5" borderId="34" xfId="0" applyFont="1" applyFill="1" applyBorder="1" applyAlignment="1">
      <alignment horizontal="center"/>
    </xf>
    <xf numFmtId="4" fontId="8" fillId="5" borderId="37" xfId="0" applyNumberFormat="1" applyFont="1" applyFill="1" applyBorder="1" applyProtection="1"/>
    <xf numFmtId="4" fontId="8" fillId="5" borderId="39" xfId="0" applyNumberFormat="1" applyFont="1" applyFill="1" applyBorder="1" applyProtection="1"/>
    <xf numFmtId="4" fontId="10" fillId="3" borderId="11" xfId="0" applyNumberFormat="1" applyFont="1" applyFill="1" applyBorder="1" applyAlignment="1" applyProtection="1">
      <alignment horizontal="center"/>
      <protection hidden="1"/>
    </xf>
    <xf numFmtId="4" fontId="10" fillId="3" borderId="15" xfId="0" applyNumberFormat="1" applyFont="1" applyFill="1" applyBorder="1" applyProtection="1">
      <protection hidden="1"/>
    </xf>
    <xf numFmtId="4" fontId="10" fillId="3" borderId="23" xfId="0" applyNumberFormat="1" applyFont="1" applyFill="1" applyBorder="1" applyProtection="1">
      <protection hidden="1"/>
    </xf>
    <xf numFmtId="0" fontId="12" fillId="0" borderId="0" xfId="0" applyFont="1" applyAlignment="1">
      <alignment wrapText="1"/>
    </xf>
    <xf numFmtId="0" fontId="0" fillId="4" borderId="31" xfId="0" applyFill="1" applyBorder="1"/>
    <xf numFmtId="0" fontId="2" fillId="4" borderId="31" xfId="0" applyFont="1" applyFill="1" applyBorder="1"/>
    <xf numFmtId="7" fontId="8" fillId="4" borderId="2"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left"/>
      <protection locked="0"/>
    </xf>
    <xf numFmtId="0" fontId="3" fillId="4" borderId="1" xfId="0" applyFont="1" applyFill="1" applyBorder="1" applyProtection="1">
      <protection locked="0"/>
    </xf>
    <xf numFmtId="0" fontId="0" fillId="4" borderId="1" xfId="0" applyFill="1" applyBorder="1" applyProtection="1">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12" fillId="0" borderId="0" xfId="0" applyFont="1" applyBorder="1" applyAlignment="1">
      <alignment horizontal="center" wrapText="1"/>
    </xf>
    <xf numFmtId="0" fontId="8" fillId="0" borderId="0" xfId="0" applyFont="1" applyFill="1" applyBorder="1"/>
    <xf numFmtId="4" fontId="10" fillId="7" borderId="11" xfId="0" applyNumberFormat="1" applyFont="1" applyFill="1" applyBorder="1" applyProtection="1">
      <protection hidden="1"/>
    </xf>
    <xf numFmtId="0" fontId="0" fillId="0" borderId="12" xfId="0" applyBorder="1"/>
    <xf numFmtId="164" fontId="0" fillId="0" borderId="15" xfId="0" applyNumberFormat="1" applyBorder="1"/>
    <xf numFmtId="4" fontId="2" fillId="0" borderId="3" xfId="1" applyFont="1" applyBorder="1"/>
    <xf numFmtId="4" fontId="2" fillId="0" borderId="7" xfId="1" applyFont="1" applyBorder="1"/>
    <xf numFmtId="4" fontId="2" fillId="0" borderId="0" xfId="1" applyFont="1"/>
    <xf numFmtId="4" fontId="0" fillId="0" borderId="6" xfId="1" applyFont="1" applyBorder="1"/>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164" fontId="0" fillId="0" borderId="3" xfId="0" quotePrefix="1" applyNumberFormat="1" applyBorder="1"/>
    <xf numFmtId="0" fontId="9" fillId="8" borderId="8" xfId="0" applyFont="1" applyFill="1" applyBorder="1" applyProtection="1"/>
    <xf numFmtId="0" fontId="9" fillId="8" borderId="9" xfId="0" applyFont="1" applyFill="1" applyBorder="1" applyAlignment="1" applyProtection="1">
      <alignment horizontal="center"/>
    </xf>
    <xf numFmtId="0" fontId="8" fillId="8" borderId="9" xfId="0" applyFont="1" applyFill="1" applyBorder="1"/>
    <xf numFmtId="0" fontId="8" fillId="8" borderId="42" xfId="0" applyFont="1" applyFill="1" applyBorder="1" applyProtection="1"/>
    <xf numFmtId="0" fontId="9" fillId="8" borderId="22" xfId="0" applyFont="1" applyFill="1" applyBorder="1" applyAlignment="1" applyProtection="1">
      <alignment horizontal="center"/>
    </xf>
    <xf numFmtId="0" fontId="9" fillId="8" borderId="1" xfId="0" applyFont="1" applyFill="1" applyBorder="1" applyAlignment="1" applyProtection="1">
      <alignment horizontal="center"/>
    </xf>
    <xf numFmtId="0" fontId="9" fillId="8" borderId="43" xfId="0" applyFont="1" applyFill="1" applyBorder="1" applyAlignment="1" applyProtection="1">
      <alignment horizontal="center"/>
    </xf>
    <xf numFmtId="0" fontId="9" fillId="0" borderId="0" xfId="0" applyFont="1" applyBorder="1" applyAlignment="1" applyProtection="1">
      <alignment horizontal="center"/>
    </xf>
    <xf numFmtId="15" fontId="8" fillId="4" borderId="4" xfId="0" applyNumberFormat="1" applyFont="1" applyFill="1" applyBorder="1" applyAlignment="1" applyProtection="1">
      <alignment horizontal="left"/>
      <protection locked="0"/>
    </xf>
    <xf numFmtId="1" fontId="8" fillId="4" borderId="26" xfId="0" applyNumberFormat="1" applyFont="1" applyFill="1" applyBorder="1" applyAlignment="1" applyProtection="1">
      <alignment horizontal="center"/>
      <protection locked="0"/>
    </xf>
    <xf numFmtId="49" fontId="8" fillId="4" borderId="5" xfId="0" applyNumberFormat="1" applyFont="1" applyFill="1" applyBorder="1" applyAlignment="1" applyProtection="1">
      <alignment horizontal="center"/>
      <protection locked="0"/>
    </xf>
    <xf numFmtId="7" fontId="8" fillId="4" borderId="26" xfId="0" applyNumberFormat="1" applyFont="1" applyFill="1" applyBorder="1" applyAlignment="1" applyProtection="1">
      <alignment horizontal="center"/>
      <protection locked="0"/>
    </xf>
    <xf numFmtId="7" fontId="8" fillId="4" borderId="5" xfId="0" applyNumberFormat="1" applyFont="1" applyFill="1" applyBorder="1" applyAlignment="1" applyProtection="1">
      <alignment horizontal="center"/>
      <protection locked="0"/>
    </xf>
    <xf numFmtId="0" fontId="8" fillId="4" borderId="26" xfId="0" applyFont="1" applyFill="1" applyBorder="1" applyAlignment="1" applyProtection="1">
      <alignment horizontal="center"/>
      <protection locked="0"/>
    </xf>
    <xf numFmtId="7" fontId="8" fillId="0" borderId="5" xfId="0" applyNumberFormat="1" applyFont="1" applyBorder="1" applyAlignment="1" applyProtection="1">
      <alignment horizontal="center"/>
    </xf>
    <xf numFmtId="7" fontId="8" fillId="0" borderId="24" xfId="0" applyNumberFormat="1" applyFont="1" applyBorder="1" applyAlignment="1" applyProtection="1">
      <alignment horizontal="right"/>
    </xf>
    <xf numFmtId="0" fontId="8" fillId="0" borderId="0" xfId="0" applyFont="1" applyBorder="1"/>
    <xf numFmtId="15" fontId="8" fillId="4" borderId="12" xfId="0" applyNumberFormat="1" applyFont="1" applyFill="1" applyBorder="1" applyAlignment="1" applyProtection="1">
      <alignment horizontal="left"/>
      <protection locked="0"/>
    </xf>
    <xf numFmtId="1" fontId="8" fillId="4" borderId="31" xfId="0" applyNumberFormat="1" applyFont="1" applyFill="1" applyBorder="1" applyAlignment="1" applyProtection="1">
      <alignment horizontal="center"/>
      <protection locked="0"/>
    </xf>
    <xf numFmtId="49" fontId="8" fillId="4" borderId="2" xfId="0" applyNumberFormat="1" applyFont="1" applyFill="1" applyBorder="1" applyAlignment="1" applyProtection="1">
      <alignment horizontal="center"/>
      <protection locked="0"/>
    </xf>
    <xf numFmtId="7" fontId="8" fillId="4" borderId="44" xfId="0" applyNumberFormat="1" applyFont="1" applyFill="1" applyBorder="1" applyAlignment="1" applyProtection="1">
      <alignment horizontal="center"/>
      <protection locked="0"/>
    </xf>
    <xf numFmtId="0" fontId="8" fillId="4" borderId="44" xfId="0" applyFont="1" applyFill="1" applyBorder="1" applyAlignment="1" applyProtection="1">
      <alignment horizontal="center"/>
      <protection locked="0"/>
    </xf>
    <xf numFmtId="7" fontId="8" fillId="0" borderId="2" xfId="0" applyNumberFormat="1" applyFont="1" applyBorder="1" applyAlignment="1" applyProtection="1">
      <alignment horizontal="center"/>
    </xf>
    <xf numFmtId="7" fontId="8" fillId="0" borderId="45" xfId="0" applyNumberFormat="1" applyFont="1" applyBorder="1" applyAlignment="1" applyProtection="1">
      <alignment horizontal="right"/>
    </xf>
    <xf numFmtId="1" fontId="8" fillId="4" borderId="44" xfId="0" applyNumberFormat="1" applyFont="1" applyFill="1" applyBorder="1" applyAlignment="1" applyProtection="1">
      <alignment horizontal="center"/>
      <protection locked="0"/>
    </xf>
    <xf numFmtId="7" fontId="8" fillId="0" borderId="1" xfId="0" applyNumberFormat="1" applyFont="1" applyBorder="1" applyAlignment="1" applyProtection="1">
      <alignment horizontal="center"/>
    </xf>
    <xf numFmtId="15" fontId="8" fillId="0" borderId="0" xfId="0" applyNumberFormat="1" applyFont="1" applyBorder="1" applyAlignment="1" applyProtection="1">
      <alignment horizontal="left"/>
      <protection locked="0"/>
    </xf>
    <xf numFmtId="15" fontId="8" fillId="0" borderId="0" xfId="0" applyNumberFormat="1" applyFont="1" applyBorder="1" applyAlignment="1" applyProtection="1">
      <alignment horizontal="left"/>
    </xf>
    <xf numFmtId="7" fontId="8" fillId="0" borderId="0" xfId="0" applyNumberFormat="1" applyFont="1" applyBorder="1" applyAlignment="1" applyProtection="1">
      <alignment horizontal="center"/>
      <protection locked="0"/>
    </xf>
    <xf numFmtId="0" fontId="8" fillId="0" borderId="0" xfId="0" applyFont="1" applyBorder="1" applyAlignment="1" applyProtection="1">
      <alignment horizontal="center"/>
      <protection locked="0"/>
    </xf>
    <xf numFmtId="7" fontId="8" fillId="0" borderId="0" xfId="0" applyNumberFormat="1" applyFont="1" applyBorder="1" applyAlignment="1" applyProtection="1">
      <alignment horizontal="right"/>
    </xf>
    <xf numFmtId="0" fontId="9" fillId="4" borderId="20" xfId="0" applyFont="1" applyFill="1" applyBorder="1" applyAlignment="1" applyProtection="1"/>
    <xf numFmtId="0" fontId="9" fillId="4" borderId="21" xfId="0" applyFont="1" applyFill="1" applyBorder="1" applyAlignment="1" applyProtection="1"/>
    <xf numFmtId="7" fontId="9" fillId="4" borderId="21" xfId="0" applyNumberFormat="1" applyFont="1" applyFill="1" applyBorder="1" applyAlignment="1" applyProtection="1"/>
    <xf numFmtId="0" fontId="8" fillId="4" borderId="21" xfId="0" applyFont="1" applyFill="1" applyBorder="1"/>
    <xf numFmtId="7" fontId="9" fillId="4" borderId="28" xfId="0" applyNumberFormat="1" applyFont="1" applyFill="1" applyBorder="1" applyAlignment="1" applyProtection="1"/>
    <xf numFmtId="0" fontId="9" fillId="3" borderId="8" xfId="0" applyFont="1" applyFill="1" applyBorder="1" applyProtection="1"/>
    <xf numFmtId="0" fontId="9" fillId="3" borderId="9" xfId="0" applyFont="1" applyFill="1" applyBorder="1" applyProtection="1"/>
    <xf numFmtId="0" fontId="8" fillId="3" borderId="9" xfId="0" applyFont="1" applyFill="1" applyBorder="1" applyProtection="1">
      <protection locked="0"/>
    </xf>
    <xf numFmtId="0" fontId="9" fillId="3" borderId="9" xfId="0" applyFont="1" applyFill="1" applyBorder="1" applyAlignment="1" applyProtection="1">
      <alignment horizontal="center"/>
    </xf>
    <xf numFmtId="0" fontId="9" fillId="3" borderId="42" xfId="0" applyFont="1" applyFill="1" applyBorder="1" applyAlignment="1" applyProtection="1">
      <alignment horizontal="center"/>
    </xf>
    <xf numFmtId="0" fontId="13" fillId="3" borderId="46" xfId="0" applyFont="1" applyFill="1" applyBorder="1" applyAlignment="1" applyProtection="1">
      <alignment horizontal="center"/>
    </xf>
    <xf numFmtId="0" fontId="9" fillId="3" borderId="22" xfId="0" applyFont="1" applyFill="1" applyBorder="1" applyProtection="1"/>
    <xf numFmtId="0" fontId="9" fillId="3" borderId="1" xfId="0" applyFont="1" applyFill="1" applyBorder="1" applyProtection="1"/>
    <xf numFmtId="0" fontId="9" fillId="3" borderId="1" xfId="0" applyFont="1" applyFill="1" applyBorder="1" applyAlignment="1" applyProtection="1">
      <alignment horizontal="center"/>
    </xf>
    <xf numFmtId="8" fontId="9" fillId="3" borderId="43" xfId="2" applyFont="1" applyFill="1" applyBorder="1" applyAlignment="1" applyProtection="1">
      <alignment horizontal="center"/>
    </xf>
    <xf numFmtId="8" fontId="13" fillId="3" borderId="47" xfId="2" applyFont="1" applyFill="1" applyBorder="1" applyAlignment="1" applyProtection="1">
      <alignment horizontal="center"/>
    </xf>
    <xf numFmtId="0" fontId="8" fillId="4" borderId="29" xfId="0" applyFont="1" applyFill="1" applyBorder="1" applyProtection="1">
      <protection locked="0"/>
    </xf>
    <xf numFmtId="0" fontId="8" fillId="0" borderId="3" xfId="0" applyFont="1" applyBorder="1" applyProtection="1"/>
    <xf numFmtId="0" fontId="8" fillId="0" borderId="3" xfId="0" applyFont="1" applyBorder="1" applyAlignment="1" applyProtection="1">
      <alignment horizontal="right"/>
      <protection locked="0"/>
    </xf>
    <xf numFmtId="0" fontId="8" fillId="4" borderId="2" xfId="0" applyFont="1" applyFill="1" applyBorder="1" applyAlignment="1" applyProtection="1">
      <alignment horizontal="center"/>
      <protection locked="0"/>
    </xf>
    <xf numFmtId="164" fontId="8" fillId="0" borderId="2" xfId="0" applyNumberFormat="1" applyFont="1" applyBorder="1" applyAlignment="1" applyProtection="1">
      <alignment horizontal="right"/>
    </xf>
    <xf numFmtId="8" fontId="8" fillId="0" borderId="32" xfId="0" applyNumberFormat="1" applyFont="1" applyBorder="1" applyAlignment="1" applyProtection="1">
      <alignment horizontal="right"/>
    </xf>
    <xf numFmtId="8" fontId="8" fillId="0" borderId="45" xfId="0" applyNumberFormat="1" applyFont="1" applyFill="1" applyBorder="1" applyAlignment="1" applyProtection="1">
      <alignment horizontal="center"/>
    </xf>
    <xf numFmtId="8" fontId="8" fillId="0" borderId="48" xfId="0" applyNumberFormat="1" applyFont="1" applyFill="1" applyBorder="1" applyAlignment="1" applyProtection="1">
      <alignment horizontal="center"/>
    </xf>
    <xf numFmtId="0" fontId="8" fillId="4" borderId="22" xfId="0" applyFont="1" applyFill="1" applyBorder="1" applyProtection="1">
      <protection locked="0"/>
    </xf>
    <xf numFmtId="0" fontId="8" fillId="0" borderId="18" xfId="0" applyFont="1" applyBorder="1" applyProtection="1"/>
    <xf numFmtId="0" fontId="8" fillId="0" borderId="1" xfId="0" applyFont="1" applyBorder="1" applyAlignment="1" applyProtection="1">
      <alignment horizontal="right"/>
      <protection locked="0"/>
    </xf>
    <xf numFmtId="0" fontId="8" fillId="4" borderId="1" xfId="0" applyFont="1" applyFill="1" applyBorder="1" applyAlignment="1" applyProtection="1">
      <alignment horizontal="center"/>
      <protection locked="0"/>
    </xf>
    <xf numFmtId="164" fontId="8" fillId="0" borderId="1" xfId="0" applyNumberFormat="1" applyFont="1" applyBorder="1" applyAlignment="1" applyProtection="1">
      <alignment horizontal="right"/>
    </xf>
    <xf numFmtId="8" fontId="8" fillId="0" borderId="49" xfId="0" applyNumberFormat="1" applyFont="1" applyBorder="1" applyAlignment="1" applyProtection="1">
      <alignment horizontal="right"/>
    </xf>
    <xf numFmtId="0" fontId="8" fillId="0" borderId="50" xfId="0" applyFont="1" applyBorder="1" applyAlignment="1">
      <alignment horizontal="center"/>
    </xf>
    <xf numFmtId="0" fontId="8" fillId="0" borderId="2" xfId="0" applyFont="1" applyBorder="1" applyAlignment="1" applyProtection="1">
      <alignment horizontal="center"/>
    </xf>
    <xf numFmtId="0" fontId="8" fillId="0" borderId="0" xfId="0" applyFont="1" applyAlignment="1" applyProtection="1">
      <alignment horizontal="right"/>
    </xf>
    <xf numFmtId="8" fontId="8" fillId="0" borderId="0" xfId="0" applyNumberFormat="1" applyFont="1" applyFill="1" applyBorder="1" applyAlignment="1" applyProtection="1">
      <alignment horizontal="right"/>
    </xf>
    <xf numFmtId="8" fontId="9" fillId="4" borderId="28" xfId="2" applyFont="1" applyFill="1" applyBorder="1" applyAlignment="1" applyProtection="1">
      <alignment horizontal="right"/>
    </xf>
    <xf numFmtId="0" fontId="8" fillId="0" borderId="0" xfId="0" applyFont="1" applyBorder="1" applyAlignment="1" applyProtection="1"/>
    <xf numFmtId="8" fontId="8" fillId="0" borderId="0" xfId="2" applyFont="1" applyBorder="1" applyAlignment="1" applyProtection="1">
      <alignment horizontal="right"/>
    </xf>
    <xf numFmtId="0" fontId="8" fillId="3" borderId="1" xfId="0" applyFont="1" applyFill="1" applyBorder="1" applyProtection="1">
      <protection locked="0"/>
    </xf>
    <xf numFmtId="0" fontId="8" fillId="4" borderId="8" xfId="0" applyFont="1" applyFill="1" applyBorder="1" applyProtection="1">
      <protection locked="0"/>
    </xf>
    <xf numFmtId="0" fontId="8" fillId="0" borderId="5" xfId="0" applyFont="1" applyBorder="1" applyProtection="1"/>
    <xf numFmtId="0" fontId="8" fillId="0" borderId="5" xfId="0" applyFont="1" applyBorder="1" applyProtection="1">
      <protection locked="0"/>
    </xf>
    <xf numFmtId="0" fontId="8" fillId="4" borderId="5" xfId="0" applyFont="1" applyFill="1" applyBorder="1" applyAlignment="1" applyProtection="1">
      <alignment horizontal="center"/>
      <protection locked="0"/>
    </xf>
    <xf numFmtId="164" fontId="8" fillId="0" borderId="5" xfId="0" applyNumberFormat="1" applyFont="1" applyBorder="1" applyAlignment="1" applyProtection="1">
      <alignment horizontal="right"/>
    </xf>
    <xf numFmtId="8" fontId="8" fillId="0" borderId="24" xfId="0" applyNumberFormat="1" applyFont="1" applyBorder="1" applyAlignment="1" applyProtection="1">
      <alignment horizontal="right"/>
    </xf>
    <xf numFmtId="0" fontId="8" fillId="0" borderId="3" xfId="0" applyFont="1" applyBorder="1" applyProtection="1">
      <protection locked="0"/>
    </xf>
    <xf numFmtId="8" fontId="8" fillId="0" borderId="45" xfId="0" applyNumberFormat="1" applyFont="1" applyBorder="1" applyAlignment="1" applyProtection="1">
      <alignment horizontal="right"/>
    </xf>
    <xf numFmtId="0" fontId="8" fillId="0" borderId="1" xfId="0" applyFont="1" applyBorder="1" applyProtection="1">
      <protection locked="0"/>
    </xf>
    <xf numFmtId="8" fontId="8" fillId="0" borderId="43" xfId="0" applyNumberFormat="1" applyFont="1" applyBorder="1" applyAlignment="1" applyProtection="1">
      <alignment horizontal="right"/>
    </xf>
    <xf numFmtId="0" fontId="8" fillId="0" borderId="0" xfId="0" applyFont="1" applyFill="1" applyBorder="1" applyProtection="1"/>
    <xf numFmtId="8" fontId="8" fillId="0" borderId="0" xfId="2" applyFont="1" applyFill="1" applyBorder="1" applyAlignment="1" applyProtection="1">
      <alignment horizontal="center"/>
    </xf>
    <xf numFmtId="0" fontId="8" fillId="0" borderId="9" xfId="0" applyFont="1" applyBorder="1" applyProtection="1"/>
    <xf numFmtId="8" fontId="9" fillId="0" borderId="0" xfId="2" applyFont="1" applyFill="1" applyBorder="1" applyAlignment="1" applyProtection="1">
      <alignment horizontal="right"/>
    </xf>
    <xf numFmtId="0" fontId="8" fillId="0" borderId="0" xfId="0" applyFont="1" applyFill="1" applyBorder="1" applyAlignment="1" applyProtection="1">
      <alignment horizontal="center"/>
    </xf>
    <xf numFmtId="0" fontId="8" fillId="0" borderId="0" xfId="0" applyFont="1" applyFill="1" applyBorder="1" applyAlignment="1">
      <alignment horizontal="center"/>
    </xf>
    <xf numFmtId="0" fontId="8" fillId="4" borderId="9" xfId="0" applyFont="1" applyFill="1" applyBorder="1" applyProtection="1"/>
    <xf numFmtId="0" fontId="8" fillId="0" borderId="0" xfId="0" applyFont="1" applyFill="1" applyBorder="1" applyAlignment="1" applyProtection="1">
      <alignment horizontal="center"/>
      <protection locked="0"/>
    </xf>
    <xf numFmtId="0" fontId="8" fillId="4" borderId="3" xfId="0" applyFont="1" applyFill="1" applyBorder="1" applyProtection="1"/>
    <xf numFmtId="0" fontId="8" fillId="4" borderId="18" xfId="0" applyFont="1" applyFill="1" applyBorder="1" applyProtection="1"/>
    <xf numFmtId="0" fontId="8" fillId="3" borderId="42" xfId="0" applyFont="1" applyFill="1" applyBorder="1" applyProtection="1"/>
    <xf numFmtId="0" fontId="9" fillId="3" borderId="1" xfId="0" applyFont="1" applyFill="1" applyBorder="1" applyAlignment="1">
      <alignment horizontal="center"/>
    </xf>
    <xf numFmtId="0" fontId="8" fillId="0" borderId="0" xfId="0" applyFont="1" applyBorder="1" applyAlignment="1" applyProtection="1">
      <alignment horizontal="right"/>
    </xf>
    <xf numFmtId="7" fontId="8" fillId="4" borderId="2" xfId="0" applyNumberFormat="1" applyFont="1" applyFill="1" applyBorder="1" applyAlignment="1" applyProtection="1">
      <alignment horizontal="center"/>
    </xf>
    <xf numFmtId="0" fontId="8" fillId="4" borderId="2" xfId="0" applyNumberFormat="1" applyFont="1" applyFill="1" applyBorder="1" applyAlignment="1" applyProtection="1">
      <alignment horizontal="center"/>
    </xf>
    <xf numFmtId="0" fontId="8" fillId="0" borderId="2" xfId="0" applyFont="1" applyFill="1" applyBorder="1" applyAlignment="1" applyProtection="1">
      <alignment horizontal="center"/>
      <protection locked="0"/>
    </xf>
    <xf numFmtId="0" fontId="8" fillId="0" borderId="3" xfId="0" applyFont="1" applyBorder="1" applyAlignment="1" applyProtection="1">
      <alignment horizontal="right"/>
    </xf>
    <xf numFmtId="0" fontId="8" fillId="0" borderId="2" xfId="0" applyNumberFormat="1" applyFont="1" applyBorder="1" applyAlignment="1" applyProtection="1">
      <alignment horizontal="center"/>
    </xf>
    <xf numFmtId="0" fontId="8" fillId="0" borderId="18" xfId="0" applyFont="1" applyBorder="1" applyAlignment="1" applyProtection="1">
      <alignment horizontal="right"/>
    </xf>
    <xf numFmtId="7" fontId="8" fillId="4" borderId="1" xfId="0" applyNumberFormat="1" applyFont="1" applyFill="1" applyBorder="1" applyAlignment="1" applyProtection="1">
      <alignment horizontal="center"/>
    </xf>
    <xf numFmtId="0" fontId="8" fillId="0" borderId="1" xfId="0" applyNumberFormat="1" applyFont="1" applyBorder="1" applyAlignment="1" applyProtection="1">
      <alignment horizontal="center"/>
    </xf>
    <xf numFmtId="0" fontId="8" fillId="0" borderId="0" xfId="0" applyFont="1" applyBorder="1" applyAlignment="1" applyProtection="1">
      <alignment horizontal="center"/>
    </xf>
    <xf numFmtId="8" fontId="9" fillId="4" borderId="21" xfId="2" applyFont="1" applyFill="1" applyBorder="1" applyAlignment="1" applyProtection="1">
      <alignment horizontal="right"/>
    </xf>
    <xf numFmtId="0" fontId="9" fillId="3" borderId="20" xfId="0" applyFont="1" applyFill="1" applyBorder="1" applyProtection="1"/>
    <xf numFmtId="0" fontId="9" fillId="3" borderId="21" xfId="0" applyFont="1" applyFill="1" applyBorder="1" applyProtection="1"/>
    <xf numFmtId="0" fontId="9" fillId="3" borderId="51" xfId="0" applyFont="1" applyFill="1" applyBorder="1" applyProtection="1"/>
    <xf numFmtId="0" fontId="9" fillId="3" borderId="52" xfId="0" applyFont="1" applyFill="1" applyBorder="1" applyProtection="1"/>
    <xf numFmtId="0" fontId="9" fillId="3" borderId="53" xfId="0" applyFont="1" applyFill="1" applyBorder="1" applyAlignment="1" applyProtection="1">
      <alignment horizontal="right"/>
    </xf>
    <xf numFmtId="0" fontId="8" fillId="4" borderId="12" xfId="0" applyFont="1" applyFill="1" applyBorder="1" applyProtection="1">
      <protection locked="0"/>
    </xf>
    <xf numFmtId="0" fontId="8" fillId="0" borderId="2" xfId="0" applyFont="1" applyBorder="1" applyProtection="1"/>
    <xf numFmtId="0" fontId="8" fillId="4" borderId="32" xfId="0" applyFont="1" applyFill="1" applyBorder="1" applyProtection="1">
      <protection locked="0"/>
    </xf>
    <xf numFmtId="0" fontId="8" fillId="4" borderId="37" xfId="0" applyFont="1" applyFill="1" applyBorder="1" applyProtection="1"/>
    <xf numFmtId="8" fontId="8" fillId="4" borderId="45" xfId="2" applyFont="1" applyFill="1" applyBorder="1" applyAlignment="1" applyProtection="1">
      <alignment horizontal="right"/>
      <protection locked="0"/>
    </xf>
    <xf numFmtId="0" fontId="8" fillId="0" borderId="1" xfId="0" applyFont="1" applyBorder="1" applyProtection="1"/>
    <xf numFmtId="0" fontId="8" fillId="4" borderId="49" xfId="0" applyFont="1" applyFill="1" applyBorder="1" applyProtection="1">
      <protection locked="0"/>
    </xf>
    <xf numFmtId="0" fontId="8" fillId="4" borderId="39" xfId="0" applyFont="1" applyFill="1" applyBorder="1" applyProtection="1"/>
    <xf numFmtId="8" fontId="8" fillId="4" borderId="43" xfId="2" applyFont="1" applyFill="1" applyBorder="1" applyAlignment="1" applyProtection="1">
      <alignment horizontal="right"/>
      <protection locked="0"/>
    </xf>
    <xf numFmtId="0" fontId="8" fillId="0" borderId="0" xfId="0" applyFont="1" applyBorder="1" applyProtection="1"/>
    <xf numFmtId="8" fontId="9" fillId="4" borderId="28" xfId="0" applyNumberFormat="1" applyFont="1" applyFill="1" applyBorder="1" applyAlignment="1" applyProtection="1">
      <alignment horizontal="right"/>
    </xf>
    <xf numFmtId="8" fontId="8" fillId="0" borderId="0" xfId="0" applyNumberFormat="1" applyFont="1" applyBorder="1" applyAlignment="1" applyProtection="1">
      <alignment horizontal="right"/>
    </xf>
    <xf numFmtId="8" fontId="9" fillId="3" borderId="53" xfId="2" applyFont="1" applyFill="1" applyBorder="1" applyAlignment="1" applyProtection="1">
      <alignment horizontal="center"/>
    </xf>
    <xf numFmtId="0" fontId="8" fillId="4" borderId="2" xfId="0" applyFont="1" applyFill="1" applyBorder="1" applyProtection="1">
      <protection locked="0"/>
    </xf>
    <xf numFmtId="0" fontId="8" fillId="4" borderId="1" xfId="0" applyFont="1" applyFill="1" applyBorder="1" applyProtection="1">
      <protection locked="0"/>
    </xf>
    <xf numFmtId="0" fontId="9" fillId="0" borderId="0" xfId="0" applyFont="1" applyFill="1" applyBorder="1" applyAlignment="1" applyProtection="1"/>
    <xf numFmtId="0" fontId="8" fillId="3" borderId="52" xfId="0" applyFont="1" applyFill="1" applyBorder="1" applyProtection="1"/>
    <xf numFmtId="0" fontId="9" fillId="3" borderId="53" xfId="0" applyFont="1" applyFill="1" applyBorder="1" applyAlignment="1" applyProtection="1">
      <alignment horizontal="center"/>
    </xf>
    <xf numFmtId="0" fontId="8" fillId="4" borderId="32" xfId="0" applyFont="1" applyFill="1" applyBorder="1" applyProtection="1"/>
    <xf numFmtId="0" fontId="8" fillId="0" borderId="2" xfId="0" applyFont="1" applyFill="1" applyBorder="1" applyProtection="1">
      <protection locked="0"/>
    </xf>
    <xf numFmtId="0" fontId="8" fillId="4" borderId="2" xfId="0" applyFont="1" applyFill="1" applyBorder="1" applyProtection="1"/>
    <xf numFmtId="0" fontId="8" fillId="4" borderId="49" xfId="0" applyFont="1" applyFill="1" applyBorder="1" applyProtection="1"/>
    <xf numFmtId="0" fontId="8" fillId="0" borderId="1" xfId="0" applyFont="1" applyFill="1" applyBorder="1" applyProtection="1">
      <protection locked="0"/>
    </xf>
    <xf numFmtId="0" fontId="8" fillId="4" borderId="1" xfId="0" applyFont="1" applyFill="1" applyBorder="1" applyProtection="1"/>
    <xf numFmtId="0" fontId="8" fillId="3" borderId="21" xfId="0" applyFont="1" applyFill="1" applyBorder="1" applyProtection="1"/>
    <xf numFmtId="0" fontId="9" fillId="3" borderId="54" xfId="0" applyFont="1" applyFill="1" applyBorder="1" applyProtection="1"/>
    <xf numFmtId="0" fontId="8" fillId="0" borderId="2" xfId="0" applyFont="1" applyFill="1" applyBorder="1" applyProtection="1"/>
    <xf numFmtId="0" fontId="8" fillId="4" borderId="44" xfId="0" applyFont="1" applyFill="1" applyBorder="1" applyProtection="1"/>
    <xf numFmtId="0" fontId="8" fillId="0" borderId="1" xfId="0" applyFont="1" applyFill="1" applyBorder="1" applyProtection="1"/>
    <xf numFmtId="0" fontId="8" fillId="4" borderId="55" xfId="0" applyFont="1" applyFill="1" applyBorder="1" applyProtection="1"/>
    <xf numFmtId="8" fontId="9" fillId="0" borderId="0" xfId="0" applyNumberFormat="1" applyFont="1" applyFill="1" applyBorder="1" applyAlignment="1" applyProtection="1">
      <alignment horizontal="right"/>
    </xf>
    <xf numFmtId="0" fontId="8" fillId="3" borderId="21" xfId="0" applyFont="1" applyFill="1" applyBorder="1"/>
    <xf numFmtId="0" fontId="8" fillId="4" borderId="37" xfId="0" applyFont="1" applyFill="1" applyBorder="1" applyProtection="1">
      <protection locked="0"/>
    </xf>
    <xf numFmtId="0" fontId="8" fillId="0" borderId="2" xfId="0" applyFont="1" applyBorder="1"/>
    <xf numFmtId="0" fontId="8" fillId="0" borderId="3" xfId="0" applyFont="1" applyBorder="1"/>
    <xf numFmtId="0" fontId="8" fillId="4" borderId="39" xfId="0" applyFont="1" applyFill="1" applyBorder="1" applyProtection="1">
      <protection locked="0"/>
    </xf>
    <xf numFmtId="0" fontId="8" fillId="0" borderId="18" xfId="0" applyFont="1" applyBorder="1"/>
    <xf numFmtId="0" fontId="9" fillId="3" borderId="28" xfId="0" applyFont="1" applyFill="1" applyBorder="1" applyAlignment="1" applyProtection="1">
      <alignment horizontal="center"/>
    </xf>
    <xf numFmtId="0" fontId="9" fillId="0" borderId="0" xfId="0" applyFont="1" applyBorder="1" applyProtection="1"/>
    <xf numFmtId="8" fontId="9" fillId="0" borderId="0" xfId="2" applyFont="1" applyBorder="1" applyAlignment="1" applyProtection="1">
      <alignment horizontal="right"/>
    </xf>
    <xf numFmtId="0" fontId="9" fillId="3" borderId="56" xfId="0" applyFont="1" applyFill="1" applyBorder="1" applyProtection="1"/>
    <xf numFmtId="0" fontId="8" fillId="3" borderId="9" xfId="0" applyFont="1" applyFill="1" applyBorder="1" applyProtection="1"/>
    <xf numFmtId="0" fontId="8" fillId="3" borderId="57" xfId="0" applyFont="1" applyFill="1" applyBorder="1" applyProtection="1"/>
    <xf numFmtId="0" fontId="8" fillId="4" borderId="58" xfId="0" applyFont="1" applyFill="1" applyBorder="1" applyProtection="1">
      <protection locked="0"/>
    </xf>
    <xf numFmtId="0" fontId="8" fillId="4" borderId="10" xfId="0" applyFont="1" applyFill="1" applyBorder="1" applyProtection="1"/>
    <xf numFmtId="0" fontId="8" fillId="4" borderId="34" xfId="0" applyFont="1" applyFill="1" applyBorder="1" applyProtection="1"/>
    <xf numFmtId="8" fontId="8" fillId="4" borderId="11" xfId="2" applyFont="1" applyFill="1" applyBorder="1" applyAlignment="1" applyProtection="1">
      <alignment horizontal="right"/>
      <protection locked="0"/>
    </xf>
    <xf numFmtId="0" fontId="8" fillId="4" borderId="6" xfId="0" applyFont="1" applyFill="1" applyBorder="1" applyProtection="1">
      <protection locked="0"/>
    </xf>
    <xf numFmtId="0" fontId="8" fillId="4" borderId="59" xfId="0" applyFont="1" applyFill="1" applyBorder="1" applyProtection="1">
      <protection locked="0"/>
    </xf>
    <xf numFmtId="0" fontId="8" fillId="4" borderId="60" xfId="0" applyFont="1" applyFill="1" applyBorder="1" applyProtection="1"/>
    <xf numFmtId="8" fontId="8" fillId="4" borderId="7" xfId="2" applyFont="1" applyFill="1" applyBorder="1" applyAlignment="1" applyProtection="1">
      <alignment horizontal="right"/>
      <protection locked="0"/>
    </xf>
    <xf numFmtId="8" fontId="8" fillId="4" borderId="23" xfId="2" applyFont="1" applyFill="1" applyBorder="1" applyAlignment="1" applyProtection="1">
      <alignment horizontal="right"/>
      <protection locked="0"/>
    </xf>
    <xf numFmtId="14" fontId="1" fillId="0" borderId="0" xfId="0" applyNumberFormat="1" applyFont="1" applyAlignment="1" applyProtection="1">
      <alignment horizontal="center"/>
    </xf>
    <xf numFmtId="0" fontId="9" fillId="3" borderId="56" xfId="0" applyFont="1" applyFill="1" applyBorder="1" applyAlignment="1" applyProtection="1">
      <alignment horizontal="center"/>
    </xf>
    <xf numFmtId="8" fontId="9" fillId="3" borderId="49" xfId="2" applyFont="1" applyFill="1" applyBorder="1" applyAlignment="1" applyProtection="1">
      <alignment horizontal="center"/>
    </xf>
    <xf numFmtId="8" fontId="8" fillId="0" borderId="61" xfId="0" applyNumberFormat="1" applyFont="1" applyFill="1" applyBorder="1" applyAlignment="1" applyProtection="1">
      <alignment horizontal="center"/>
    </xf>
    <xf numFmtId="8" fontId="8" fillId="0" borderId="62" xfId="0" applyNumberFormat="1" applyFont="1" applyFill="1" applyBorder="1" applyAlignment="1" applyProtection="1">
      <alignment horizontal="center"/>
    </xf>
    <xf numFmtId="0" fontId="8" fillId="0" borderId="63" xfId="0" applyFont="1" applyBorder="1" applyAlignment="1">
      <alignment horizontal="center"/>
    </xf>
    <xf numFmtId="0" fontId="0" fillId="0" borderId="12" xfId="0" applyFont="1" applyBorder="1"/>
    <xf numFmtId="0" fontId="1" fillId="4" borderId="59" xfId="0" applyFont="1" applyFill="1" applyBorder="1"/>
    <xf numFmtId="0" fontId="0" fillId="4" borderId="3" xfId="0" applyFill="1" applyBorder="1"/>
    <xf numFmtId="164" fontId="1" fillId="4" borderId="60" xfId="0" applyNumberFormat="1" applyFont="1" applyFill="1" applyBorder="1"/>
    <xf numFmtId="14" fontId="0" fillId="4" borderId="0" xfId="0" applyNumberFormat="1" applyFill="1" applyBorder="1" applyProtection="1">
      <protection locked="0"/>
    </xf>
    <xf numFmtId="164" fontId="1" fillId="4" borderId="15" xfId="0" applyNumberFormat="1" applyFont="1" applyFill="1" applyBorder="1" applyProtection="1">
      <protection locked="0"/>
    </xf>
    <xf numFmtId="49" fontId="0" fillId="4" borderId="1" xfId="0" applyNumberFormat="1" applyFont="1" applyFill="1" applyBorder="1" applyProtection="1">
      <protection locked="0"/>
    </xf>
    <xf numFmtId="164" fontId="0" fillId="4" borderId="1" xfId="0" applyNumberFormat="1" applyFont="1" applyFill="1" applyBorder="1" applyProtection="1">
      <protection locked="0"/>
    </xf>
    <xf numFmtId="164" fontId="3" fillId="4" borderId="1" xfId="0" applyNumberFormat="1" applyFont="1" applyFill="1" applyBorder="1" applyProtection="1">
      <protection locked="0"/>
    </xf>
    <xf numFmtId="7" fontId="1" fillId="4" borderId="1" xfId="0" applyNumberFormat="1" applyFont="1" applyFill="1" applyBorder="1" applyAlignment="1" applyProtection="1">
      <alignment horizontal="left"/>
    </xf>
    <xf numFmtId="16" fontId="1" fillId="4" borderId="1" xfId="0" applyNumberFormat="1" applyFont="1" applyFill="1" applyBorder="1" applyAlignment="1" applyProtection="1">
      <alignment horizontal="left"/>
    </xf>
    <xf numFmtId="0" fontId="1" fillId="4" borderId="1" xfId="0" applyFont="1" applyFill="1" applyBorder="1" applyAlignment="1" applyProtection="1">
      <protection locked="0"/>
    </xf>
    <xf numFmtId="0" fontId="15" fillId="0" borderId="0" xfId="0" applyFont="1" applyBorder="1" applyAlignment="1">
      <alignment wrapText="1"/>
    </xf>
    <xf numFmtId="0" fontId="8" fillId="4" borderId="44" xfId="0" applyFont="1" applyFill="1" applyBorder="1" applyProtection="1">
      <protection locked="0"/>
    </xf>
    <xf numFmtId="0" fontId="1" fillId="4" borderId="22" xfId="0" applyFont="1" applyFill="1" applyBorder="1"/>
    <xf numFmtId="0" fontId="0" fillId="4" borderId="1" xfId="0" applyFill="1" applyBorder="1"/>
    <xf numFmtId="164" fontId="0" fillId="4" borderId="1" xfId="0" applyNumberFormat="1" applyFill="1" applyBorder="1"/>
    <xf numFmtId="0" fontId="16" fillId="0" borderId="0" xfId="0" applyFont="1" applyBorder="1" applyAlignment="1">
      <alignment wrapText="1"/>
    </xf>
    <xf numFmtId="0" fontId="0" fillId="0" borderId="0" xfId="0" applyAlignment="1" applyProtection="1">
      <alignment horizontal="center"/>
      <protection locked="0"/>
    </xf>
    <xf numFmtId="0" fontId="8" fillId="4" borderId="20" xfId="0" applyFont="1" applyFill="1" applyBorder="1" applyProtection="1">
      <protection locked="0"/>
    </xf>
    <xf numFmtId="0" fontId="8" fillId="0" borderId="21" xfId="0" applyFont="1" applyBorder="1" applyProtection="1"/>
    <xf numFmtId="7" fontId="8" fillId="0" borderId="21" xfId="0" applyNumberFormat="1" applyFont="1" applyBorder="1" applyAlignment="1" applyProtection="1">
      <alignment horizontal="center"/>
    </xf>
    <xf numFmtId="0" fontId="8" fillId="4" borderId="21" xfId="0" applyFont="1" applyFill="1" applyBorder="1" applyAlignment="1" applyProtection="1">
      <alignment horizontal="center"/>
      <protection locked="0"/>
    </xf>
    <xf numFmtId="8" fontId="8" fillId="0" borderId="53" xfId="0" applyNumberFormat="1" applyFont="1" applyBorder="1" applyAlignment="1" applyProtection="1">
      <alignment horizontal="right"/>
    </xf>
    <xf numFmtId="8" fontId="8" fillId="0" borderId="43" xfId="0" applyNumberFormat="1" applyFont="1" applyFill="1" applyBorder="1" applyAlignment="1" applyProtection="1">
      <alignment horizontal="center"/>
    </xf>
    <xf numFmtId="14" fontId="8" fillId="4" borderId="44" xfId="0" applyNumberFormat="1" applyFont="1" applyFill="1" applyBorder="1" applyProtection="1">
      <protection locked="0"/>
    </xf>
    <xf numFmtId="0" fontId="8" fillId="0" borderId="0" xfId="0" applyFont="1" applyAlignment="1">
      <alignment horizontal="right"/>
    </xf>
    <xf numFmtId="0" fontId="8" fillId="0" borderId="0" xfId="0" applyFont="1" applyAlignment="1">
      <alignment horizontal="left"/>
    </xf>
    <xf numFmtId="0" fontId="9" fillId="3" borderId="1" xfId="0" applyFont="1" applyFill="1" applyBorder="1" applyAlignment="1" applyProtection="1">
      <alignment horizontal="center"/>
    </xf>
    <xf numFmtId="0" fontId="8" fillId="3" borderId="9" xfId="0" applyFont="1" applyFill="1" applyBorder="1" applyProtection="1">
      <protection locked="0"/>
    </xf>
    <xf numFmtId="0" fontId="9" fillId="3" borderId="22" xfId="0" applyFont="1" applyFill="1" applyBorder="1" applyProtection="1"/>
    <xf numFmtId="0" fontId="9" fillId="3" borderId="1" xfId="0" applyFont="1" applyFill="1" applyBorder="1" applyProtection="1"/>
    <xf numFmtId="0" fontId="9" fillId="3" borderId="20" xfId="0" applyFont="1" applyFill="1" applyBorder="1" applyProtection="1"/>
    <xf numFmtId="8" fontId="9" fillId="3" borderId="53" xfId="2" applyFont="1" applyFill="1" applyBorder="1" applyAlignment="1" applyProtection="1">
      <alignment horizontal="center"/>
    </xf>
    <xf numFmtId="0" fontId="9" fillId="8" borderId="9" xfId="0" applyFont="1" applyFill="1" applyBorder="1" applyAlignment="1" applyProtection="1">
      <alignment horizontal="center"/>
    </xf>
    <xf numFmtId="0" fontId="9" fillId="3" borderId="1" xfId="0" applyFont="1" applyFill="1" applyBorder="1" applyProtection="1">
      <protection locked="0"/>
    </xf>
    <xf numFmtId="15" fontId="19" fillId="9" borderId="21" xfId="0" applyNumberFormat="1" applyFont="1" applyFill="1" applyBorder="1" applyProtection="1"/>
    <xf numFmtId="7" fontId="19" fillId="9" borderId="21" xfId="0" applyNumberFormat="1" applyFont="1" applyFill="1" applyBorder="1" applyProtection="1"/>
    <xf numFmtId="0" fontId="19" fillId="9" borderId="21" xfId="0" applyFont="1" applyFill="1" applyBorder="1" applyProtection="1"/>
    <xf numFmtId="0" fontId="19" fillId="9" borderId="21" xfId="0" applyFont="1" applyFill="1" applyBorder="1" applyProtection="1">
      <protection locked="0"/>
    </xf>
    <xf numFmtId="0" fontId="4" fillId="9" borderId="28" xfId="0" applyFont="1" applyFill="1" applyBorder="1"/>
    <xf numFmtId="15" fontId="19" fillId="9" borderId="20" xfId="0" applyNumberFormat="1" applyFont="1" applyFill="1" applyBorder="1" applyAlignment="1" applyProtection="1">
      <alignment horizontal="left"/>
    </xf>
    <xf numFmtId="166" fontId="8" fillId="0" borderId="0" xfId="0" applyNumberFormat="1" applyFont="1" applyAlignment="1">
      <alignment horizontal="right"/>
    </xf>
    <xf numFmtId="166" fontId="8" fillId="0" borderId="0" xfId="0" applyNumberFormat="1" applyFont="1" applyAlignment="1" applyProtection="1">
      <alignment horizontal="right"/>
    </xf>
    <xf numFmtId="166" fontId="8" fillId="0" borderId="0" xfId="0" applyNumberFormat="1" applyFont="1"/>
    <xf numFmtId="166" fontId="8" fillId="0" borderId="0" xfId="0" applyNumberFormat="1" applyFont="1" applyProtection="1"/>
    <xf numFmtId="167" fontId="8" fillId="4" borderId="2" xfId="0" applyNumberFormat="1" applyFont="1" applyFill="1" applyBorder="1" applyAlignment="1" applyProtection="1">
      <alignment horizontal="center"/>
    </xf>
    <xf numFmtId="167" fontId="8" fillId="0" borderId="2" xfId="0" applyNumberFormat="1" applyFont="1" applyBorder="1" applyAlignment="1" applyProtection="1">
      <alignment horizontal="center"/>
    </xf>
    <xf numFmtId="167" fontId="8" fillId="4" borderId="1" xfId="0" applyNumberFormat="1" applyFont="1" applyFill="1" applyBorder="1" applyAlignment="1" applyProtection="1">
      <alignment horizontal="center"/>
    </xf>
    <xf numFmtId="164" fontId="8" fillId="10" borderId="59" xfId="0" applyNumberFormat="1" applyFont="1" applyFill="1" applyBorder="1" applyAlignment="1">
      <alignment horizontal="right"/>
    </xf>
    <xf numFmtId="0" fontId="8" fillId="10" borderId="3" xfId="0" applyFont="1" applyFill="1" applyBorder="1" applyAlignment="1">
      <alignment horizontal="center"/>
    </xf>
    <xf numFmtId="0" fontId="8" fillId="10" borderId="60" xfId="0" applyFont="1" applyFill="1" applyBorder="1" applyAlignment="1">
      <alignment horizontal="center"/>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tabSelected="1" workbookViewId="0">
      <selection activeCell="A4" sqref="A4"/>
    </sheetView>
  </sheetViews>
  <sheetFormatPr defaultRowHeight="12.75"/>
  <cols>
    <col min="1" max="1" width="100.5703125" style="58" customWidth="1"/>
  </cols>
  <sheetData>
    <row r="1" spans="1:1">
      <c r="A1" s="60" t="s">
        <v>132</v>
      </c>
    </row>
    <row r="2" spans="1:1">
      <c r="A2" s="60" t="s">
        <v>133</v>
      </c>
    </row>
    <row r="3" spans="1:1">
      <c r="A3" s="60" t="s">
        <v>134</v>
      </c>
    </row>
    <row r="4" spans="1:1">
      <c r="A4" s="166" t="s">
        <v>338</v>
      </c>
    </row>
    <row r="5" spans="1:1">
      <c r="A5" s="57"/>
    </row>
    <row r="6" spans="1:1" s="175" customFormat="1">
      <c r="A6" s="59" t="s">
        <v>131</v>
      </c>
    </row>
    <row r="7" spans="1:1">
      <c r="A7" s="57"/>
    </row>
    <row r="8" spans="1:1" ht="76.5">
      <c r="A8" s="57" t="s">
        <v>296</v>
      </c>
    </row>
    <row r="9" spans="1:1">
      <c r="A9" s="57"/>
    </row>
    <row r="10" spans="1:1" ht="45.75" customHeight="1">
      <c r="A10" s="176" t="s">
        <v>297</v>
      </c>
    </row>
    <row r="11" spans="1:1">
      <c r="A11" s="57"/>
    </row>
    <row r="12" spans="1:1" s="175" customFormat="1" ht="58.5" customHeight="1">
      <c r="A12" s="176" t="s">
        <v>328</v>
      </c>
    </row>
    <row r="13" spans="1:1" s="175" customFormat="1" ht="63.75" customHeight="1">
      <c r="A13" s="362" t="s">
        <v>256</v>
      </c>
    </row>
    <row r="14" spans="1:1" s="175" customFormat="1" ht="54.75" customHeight="1">
      <c r="A14" s="176"/>
    </row>
    <row r="15" spans="1:1" s="175" customFormat="1" ht="97.5" customHeight="1">
      <c r="A15" s="176"/>
    </row>
    <row r="16" spans="1:1" s="175" customFormat="1" ht="49.5" customHeight="1">
      <c r="A16" s="176"/>
    </row>
    <row r="17" spans="1:1" s="175" customFormat="1">
      <c r="A17" s="59"/>
    </row>
    <row r="18" spans="1:1" s="175" customFormat="1">
      <c r="A18" s="176"/>
    </row>
    <row r="19" spans="1:1" s="175" customFormat="1" ht="57" customHeight="1">
      <c r="A19" s="176"/>
    </row>
    <row r="20" spans="1:1" s="175" customFormat="1" ht="12" customHeight="1">
      <c r="A20" s="176"/>
    </row>
    <row r="21" spans="1:1" s="175" customFormat="1">
      <c r="A21" s="176"/>
    </row>
    <row r="22" spans="1:1" s="175" customFormat="1">
      <c r="A22" s="176"/>
    </row>
    <row r="23" spans="1:1" s="175" customFormat="1">
      <c r="A23" s="176"/>
    </row>
    <row r="24" spans="1:1" s="175" customFormat="1" ht="63" customHeight="1">
      <c r="A24" s="176"/>
    </row>
    <row r="25" spans="1:1" s="175" customFormat="1" ht="50.25" customHeight="1">
      <c r="A25" s="176"/>
    </row>
    <row r="26" spans="1:1" s="175" customFormat="1">
      <c r="A26" s="176"/>
    </row>
    <row r="27" spans="1:1" s="175" customFormat="1" ht="48.75" customHeight="1">
      <c r="A27" s="176"/>
    </row>
    <row r="28" spans="1:1" s="175" customFormat="1">
      <c r="A28" s="176"/>
    </row>
    <row r="29" spans="1:1" s="175" customFormat="1" ht="34.5" customHeight="1">
      <c r="A29" s="59"/>
    </row>
    <row r="30" spans="1:1" s="175" customFormat="1">
      <c r="A30" s="176"/>
    </row>
    <row r="31" spans="1:1" s="175" customFormat="1" ht="48" customHeight="1">
      <c r="A31" s="176"/>
    </row>
    <row r="32" spans="1:1" s="175" customFormat="1">
      <c r="A32" s="176"/>
    </row>
    <row r="33" spans="1:1" s="175" customFormat="1" ht="32.25" customHeight="1">
      <c r="A33" s="59"/>
    </row>
    <row r="34" spans="1:1" s="175" customFormat="1">
      <c r="A34" s="176"/>
    </row>
    <row r="35" spans="1:1" s="175" customFormat="1" ht="50.25" customHeight="1">
      <c r="A35" s="59"/>
    </row>
    <row r="36" spans="1:1" s="175" customFormat="1">
      <c r="A36" s="176"/>
    </row>
    <row r="37" spans="1:1" s="175" customFormat="1">
      <c r="A37" s="59"/>
    </row>
    <row r="38" spans="1:1" s="175" customFormat="1">
      <c r="A38" s="176"/>
    </row>
    <row r="39" spans="1:1" s="175" customFormat="1">
      <c r="A39" s="176"/>
    </row>
    <row r="40" spans="1:1" s="175" customFormat="1">
      <c r="A40" s="176"/>
    </row>
    <row r="41" spans="1:1" s="175" customFormat="1" ht="78.75" customHeight="1">
      <c r="A41" s="357"/>
    </row>
    <row r="42" spans="1:1" s="175" customFormat="1">
      <c r="A42" s="176"/>
    </row>
    <row r="43" spans="1:1" s="175" customFormat="1" ht="31.5" customHeight="1">
      <c r="A43" s="176"/>
    </row>
    <row r="44" spans="1:1" s="175" customFormat="1">
      <c r="A44" s="176"/>
    </row>
    <row r="45" spans="1:1" s="175" customFormat="1">
      <c r="A45" s="59"/>
    </row>
    <row r="46" spans="1:1" s="175" customFormat="1" ht="13.5" thickBot="1">
      <c r="A46" s="61"/>
    </row>
    <row r="47" spans="1:1" s="175" customFormat="1">
      <c r="A47" s="176"/>
    </row>
    <row r="48" spans="1:1" s="175" customFormat="1" ht="13.5" thickBot="1">
      <c r="A48" s="61"/>
    </row>
    <row r="49" spans="1:1" s="175" customFormat="1">
      <c r="A49" s="176"/>
    </row>
    <row r="50" spans="1:1" s="175" customFormat="1" ht="46.5" customHeight="1">
      <c r="A50" s="176"/>
    </row>
    <row r="51" spans="1:1" s="175" customFormat="1">
      <c r="A51" s="176"/>
    </row>
    <row r="52" spans="1:1" s="175" customFormat="1">
      <c r="A52" s="59"/>
    </row>
    <row r="53" spans="1:1" s="175" customFormat="1" ht="13.5" thickBot="1">
      <c r="A53" s="61"/>
    </row>
    <row r="54" spans="1:1" s="175" customFormat="1">
      <c r="A54" s="177"/>
    </row>
    <row r="55" spans="1:1" s="175" customFormat="1">
      <c r="A55" s="59"/>
    </row>
    <row r="56" spans="1:1" s="175" customFormat="1">
      <c r="A56" s="178"/>
    </row>
    <row r="57" spans="1:1" s="175" customFormat="1">
      <c r="A57" s="176"/>
    </row>
    <row r="58" spans="1:1" s="175" customFormat="1" ht="59.25" customHeight="1">
      <c r="A58" s="177"/>
    </row>
    <row r="59" spans="1:1" s="175" customFormat="1">
      <c r="A59" s="176"/>
    </row>
    <row r="60" spans="1:1" s="175" customFormat="1">
      <c r="A60" s="59"/>
    </row>
    <row r="61" spans="1:1" s="175" customFormat="1" ht="13.5" thickBot="1">
      <c r="A61" s="61"/>
    </row>
    <row r="62" spans="1:1" s="175" customFormat="1">
      <c r="A62" s="176"/>
    </row>
    <row r="63" spans="1:1" s="175" customFormat="1">
      <c r="A63" s="62"/>
    </row>
    <row r="64" spans="1:1" s="175" customFormat="1">
      <c r="A64" s="62"/>
    </row>
    <row r="65" spans="1:1" s="175" customFormat="1">
      <c r="A65" s="176"/>
    </row>
    <row r="66" spans="1:1" s="175" customFormat="1">
      <c r="A66" s="176"/>
    </row>
    <row r="67" spans="1:1" s="175" customFormat="1" ht="68.25" customHeight="1">
      <c r="A67" s="176"/>
    </row>
    <row r="68" spans="1:1" s="175" customFormat="1">
      <c r="A68" s="176"/>
    </row>
    <row r="69" spans="1:1" s="175" customFormat="1">
      <c r="A69" s="59"/>
    </row>
    <row r="70" spans="1:1" s="175" customFormat="1">
      <c r="A70" s="176"/>
    </row>
    <row r="71" spans="1:1" s="175" customFormat="1">
      <c r="A71" s="59"/>
    </row>
    <row r="72" spans="1:1">
      <c r="A72" s="57"/>
    </row>
    <row r="73" spans="1:1">
      <c r="A73" s="153"/>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I4" sqref="I4"/>
    </sheetView>
  </sheetViews>
  <sheetFormatPr defaultRowHeight="12.75"/>
  <cols>
    <col min="1" max="1" width="24.28515625" style="1" customWidth="1"/>
    <col min="2" max="2" width="14" style="5" customWidth="1"/>
    <col min="3" max="3" width="7" style="1" customWidth="1"/>
    <col min="4" max="4" width="11.28515625" style="1" customWidth="1"/>
    <col min="5" max="5" width="12.5703125" style="1" customWidth="1"/>
    <col min="6" max="6" width="14.7109375" style="1" customWidth="1"/>
    <col min="7" max="7" width="15.28515625" style="1" customWidth="1"/>
    <col min="8" max="8" width="15" style="1" customWidth="1"/>
    <col min="9" max="9" width="13.85546875" customWidth="1"/>
    <col min="10" max="10" width="12.85546875" customWidth="1"/>
  </cols>
  <sheetData>
    <row r="1" spans="1:16" s="1" customFormat="1" ht="1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ht="12.75" customHeight="1">
      <c r="A2" s="7"/>
      <c r="B2" s="7"/>
      <c r="C2" s="7"/>
      <c r="D2" s="5"/>
      <c r="E2" s="7"/>
      <c r="F2" s="5"/>
      <c r="G2" s="7"/>
      <c r="H2" s="5"/>
    </row>
    <row r="3" spans="1:16" ht="12.75" customHeight="1">
      <c r="A3" s="7"/>
      <c r="B3" s="7"/>
      <c r="C3" s="7"/>
      <c r="D3" s="5"/>
      <c r="E3" s="7"/>
      <c r="F3" s="5"/>
      <c r="G3" s="7"/>
      <c r="H3" s="5"/>
    </row>
    <row r="4" spans="1:16" ht="13.5" thickBot="1">
      <c r="A4" s="21" t="s">
        <v>53</v>
      </c>
      <c r="B4" s="157">
        <v>42284</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207</v>
      </c>
      <c r="F20" s="156" t="s">
        <v>184</v>
      </c>
      <c r="G20" s="201">
        <v>0</v>
      </c>
      <c r="H20" s="202">
        <f>INDEX(rate!$F$4:$G$57,MATCH(E20,rate!$F$4:$F$57,0),2)</f>
        <v>159</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234</v>
      </c>
      <c r="B35" s="236"/>
      <c r="C35" s="237"/>
      <c r="D35" s="205" t="str">
        <f>INDEX(rate!$A$4:$D$16,MATCH(A35,rate!$A$4:$A$16,0),4)</f>
        <v>HOURS</v>
      </c>
      <c r="E35" s="238">
        <v>0</v>
      </c>
      <c r="F35" s="239">
        <f>INDEX(rate!$A$4:$D$16,MATCH(A35,rate!$A$4:$A$16,0),2)</f>
        <v>6839</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291</v>
      </c>
      <c r="B41" s="250"/>
      <c r="C41" s="251"/>
      <c r="D41" s="194" t="str">
        <f>INDEX(rate!$A$17:$D$38,MATCH(A41,rate!$A$17:$A$38,0),4)</f>
        <v>HOURS</v>
      </c>
      <c r="E41" s="252">
        <v>0</v>
      </c>
      <c r="F41" s="253">
        <f>INDEX(rate!$A$17:$D$38,MATCH(A41,rate!$A$17:$A$38,0),2)</f>
        <v>25611</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311</v>
      </c>
      <c r="B78" s="271"/>
      <c r="C78" s="272" t="str">
        <f>INDEX(rate!$A$91:$D$124,MATCH(A78,rate!$A$91:$A$124,0),4)</f>
        <v>DAYS</v>
      </c>
      <c r="D78" s="273"/>
      <c r="E78" s="392"/>
      <c r="F78" s="272">
        <f>INDEX(rate!$A$91:$D$124,MATCH(A78,rate!$A$91:$A$124,0),3)</f>
        <v>7.7</v>
      </c>
      <c r="G78" s="274"/>
      <c r="H78" s="256">
        <f>D78*F78</f>
        <v>0</v>
      </c>
    </row>
    <row r="79" spans="1:8" s="66" customFormat="1" ht="10.5">
      <c r="A79" s="227" t="s">
        <v>320</v>
      </c>
      <c r="B79" s="275"/>
      <c r="C79" s="272" t="str">
        <f>INDEX(rate!$A$91:$D$124,MATCH(A79,rate!$A$91:$A$124,0),4)</f>
        <v>MILES</v>
      </c>
      <c r="D79" s="276"/>
      <c r="E79" s="391">
        <f>INDEX(rate!$A$91:$D$124,MATCH(A79,rate!$A$91:$A$124,0),2)</f>
        <v>0.26400000000000001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s="10"/>
      <c r="B163" s="10"/>
      <c r="C163" s="11"/>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135</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xWindow="87" yWindow="578"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workbookViewId="0">
      <selection activeCell="A79" sqref="A79"/>
    </sheetView>
  </sheetViews>
  <sheetFormatPr defaultRowHeight="12.75"/>
  <cols>
    <col min="1" max="1" width="47.140625" customWidth="1"/>
    <col min="2" max="2" width="9.85546875" bestFit="1" customWidth="1"/>
    <col min="4" max="4" width="9.140625" style="13"/>
    <col min="6" max="6" width="21.140625" customWidth="1"/>
  </cols>
  <sheetData>
    <row r="1" spans="1:7" s="66" customFormat="1" ht="10.5">
      <c r="A1" s="66" t="s">
        <v>27</v>
      </c>
      <c r="B1" s="372"/>
      <c r="C1" s="69"/>
      <c r="D1" s="69"/>
      <c r="E1" s="68"/>
      <c r="F1" s="66" t="s">
        <v>27</v>
      </c>
      <c r="G1" s="371" t="s">
        <v>28</v>
      </c>
    </row>
    <row r="2" spans="1:7">
      <c r="B2" s="25"/>
      <c r="C2" s="13"/>
      <c r="E2" s="1"/>
      <c r="G2" s="17"/>
    </row>
    <row r="3" spans="1:7">
      <c r="A3" s="155" t="s">
        <v>125</v>
      </c>
      <c r="B3" s="67"/>
      <c r="C3" s="68"/>
      <c r="D3" s="363"/>
      <c r="E3" s="1"/>
      <c r="F3" s="154" t="s">
        <v>126</v>
      </c>
      <c r="G3" s="17"/>
    </row>
    <row r="4" spans="1:7">
      <c r="A4" s="66" t="s">
        <v>155</v>
      </c>
      <c r="B4" s="70">
        <v>5887</v>
      </c>
      <c r="C4" s="1"/>
      <c r="D4" s="69" t="s">
        <v>29</v>
      </c>
      <c r="E4" s="1"/>
      <c r="F4" s="66" t="s">
        <v>208</v>
      </c>
      <c r="G4" s="70">
        <v>68</v>
      </c>
    </row>
    <row r="5" spans="1:7">
      <c r="A5" s="66"/>
      <c r="B5" s="70"/>
      <c r="C5" s="1"/>
      <c r="D5" s="69" t="s">
        <v>29</v>
      </c>
      <c r="E5" s="1"/>
      <c r="F5" s="66" t="s">
        <v>203</v>
      </c>
      <c r="G5" s="70">
        <v>90</v>
      </c>
    </row>
    <row r="6" spans="1:7">
      <c r="A6" s="66" t="s">
        <v>153</v>
      </c>
      <c r="B6" s="70">
        <v>2813</v>
      </c>
      <c r="C6" s="1"/>
      <c r="D6" s="69" t="s">
        <v>29</v>
      </c>
      <c r="E6" s="1"/>
      <c r="F6" s="66" t="s">
        <v>204</v>
      </c>
      <c r="G6" s="70">
        <v>107</v>
      </c>
    </row>
    <row r="7" spans="1:7">
      <c r="A7" s="66" t="s">
        <v>154</v>
      </c>
      <c r="B7" s="70">
        <v>3578</v>
      </c>
      <c r="C7" s="1"/>
      <c r="D7" s="69" t="s">
        <v>29</v>
      </c>
      <c r="E7" s="1"/>
      <c r="F7" s="66" t="s">
        <v>205</v>
      </c>
      <c r="G7" s="70">
        <v>124</v>
      </c>
    </row>
    <row r="8" spans="1:7">
      <c r="A8" s="66" t="s">
        <v>156</v>
      </c>
      <c r="B8" s="70">
        <v>1910</v>
      </c>
      <c r="C8" s="1"/>
      <c r="D8" s="69" t="s">
        <v>29</v>
      </c>
      <c r="E8" s="1"/>
      <c r="F8" s="66" t="s">
        <v>206</v>
      </c>
      <c r="G8" s="70">
        <v>140</v>
      </c>
    </row>
    <row r="9" spans="1:7">
      <c r="A9" s="66" t="s">
        <v>234</v>
      </c>
      <c r="B9" s="70">
        <v>6839</v>
      </c>
      <c r="C9" s="1"/>
      <c r="D9" s="69" t="s">
        <v>29</v>
      </c>
      <c r="E9" s="1"/>
      <c r="F9" s="66" t="s">
        <v>207</v>
      </c>
      <c r="G9" s="70">
        <v>159</v>
      </c>
    </row>
    <row r="10" spans="1:7">
      <c r="A10" s="66" t="s">
        <v>157</v>
      </c>
      <c r="B10" s="70">
        <v>1833</v>
      </c>
      <c r="C10" s="1"/>
      <c r="D10" s="69" t="s">
        <v>29</v>
      </c>
      <c r="E10" s="1"/>
      <c r="F10" s="66" t="s">
        <v>186</v>
      </c>
      <c r="G10" s="70">
        <v>178</v>
      </c>
    </row>
    <row r="11" spans="1:7">
      <c r="A11" s="66" t="s">
        <v>158</v>
      </c>
      <c r="B11" s="70">
        <v>897</v>
      </c>
      <c r="C11" s="1"/>
      <c r="D11" s="69" t="s">
        <v>29</v>
      </c>
      <c r="E11" s="1"/>
      <c r="F11" s="66" t="s">
        <v>187</v>
      </c>
      <c r="G11" s="70">
        <v>184</v>
      </c>
    </row>
    <row r="12" spans="1:7">
      <c r="A12" s="66" t="s">
        <v>159</v>
      </c>
      <c r="B12" s="70">
        <v>2872</v>
      </c>
      <c r="C12" s="1"/>
      <c r="D12" s="69" t="s">
        <v>29</v>
      </c>
      <c r="E12" s="1"/>
      <c r="F12" s="66" t="s">
        <v>188</v>
      </c>
      <c r="G12" s="70">
        <v>213</v>
      </c>
    </row>
    <row r="13" spans="1:7">
      <c r="A13" s="66" t="s">
        <v>160</v>
      </c>
      <c r="B13" s="70">
        <v>2542</v>
      </c>
      <c r="C13" s="1"/>
      <c r="D13" s="69" t="s">
        <v>29</v>
      </c>
      <c r="E13" s="1"/>
      <c r="F13" s="66" t="s">
        <v>189</v>
      </c>
      <c r="G13" s="70">
        <v>214</v>
      </c>
    </row>
    <row r="14" spans="1:7">
      <c r="A14" s="66" t="s">
        <v>161</v>
      </c>
      <c r="B14" s="70">
        <v>1780</v>
      </c>
      <c r="C14" s="1"/>
      <c r="D14" s="69" t="s">
        <v>29</v>
      </c>
      <c r="E14" s="1"/>
      <c r="F14" s="66" t="s">
        <v>69</v>
      </c>
      <c r="G14" s="70">
        <v>27</v>
      </c>
    </row>
    <row r="15" spans="1:7">
      <c r="A15" s="66" t="s">
        <v>162</v>
      </c>
      <c r="B15" s="70">
        <v>1390</v>
      </c>
      <c r="C15" s="1"/>
      <c r="D15" s="69" t="s">
        <v>29</v>
      </c>
      <c r="E15" s="1"/>
      <c r="F15" s="66" t="s">
        <v>70</v>
      </c>
      <c r="G15" s="70">
        <v>115</v>
      </c>
    </row>
    <row r="16" spans="1:7">
      <c r="A16" s="66" t="s">
        <v>163</v>
      </c>
      <c r="B16" s="70">
        <v>2479</v>
      </c>
      <c r="C16" s="1"/>
      <c r="D16" s="69" t="s">
        <v>29</v>
      </c>
      <c r="E16" s="1"/>
      <c r="F16" s="66" t="s">
        <v>71</v>
      </c>
      <c r="G16" s="70">
        <v>106</v>
      </c>
    </row>
    <row r="17" spans="1:7">
      <c r="A17" s="66" t="s">
        <v>291</v>
      </c>
      <c r="B17" s="70">
        <v>25611</v>
      </c>
      <c r="C17" s="1"/>
      <c r="D17" s="69" t="s">
        <v>29</v>
      </c>
      <c r="E17" s="1"/>
      <c r="F17" s="66" t="s">
        <v>72</v>
      </c>
      <c r="G17" s="70">
        <v>104</v>
      </c>
    </row>
    <row r="18" spans="1:7">
      <c r="A18" s="66" t="s">
        <v>322</v>
      </c>
      <c r="B18" s="70">
        <v>29482</v>
      </c>
      <c r="C18" s="1"/>
      <c r="D18" s="69" t="s">
        <v>29</v>
      </c>
      <c r="E18" s="1"/>
      <c r="F18" s="66" t="s">
        <v>30</v>
      </c>
      <c r="G18" s="70">
        <v>27</v>
      </c>
    </row>
    <row r="19" spans="1:7">
      <c r="A19" s="66" t="s">
        <v>295</v>
      </c>
      <c r="B19" s="70">
        <v>29586</v>
      </c>
      <c r="C19" s="1"/>
      <c r="D19" s="69" t="s">
        <v>29</v>
      </c>
      <c r="E19" s="1"/>
      <c r="F19" s="66" t="s">
        <v>11</v>
      </c>
      <c r="G19" s="70">
        <v>41</v>
      </c>
    </row>
    <row r="20" spans="1:7">
      <c r="A20" s="66" t="s">
        <v>164</v>
      </c>
      <c r="B20" s="71">
        <v>11453</v>
      </c>
      <c r="C20" s="1"/>
      <c r="D20" s="69" t="s">
        <v>29</v>
      </c>
      <c r="E20" s="1"/>
      <c r="F20" s="66" t="s">
        <v>32</v>
      </c>
      <c r="G20" s="70">
        <v>46</v>
      </c>
    </row>
    <row r="21" spans="1:7">
      <c r="A21" s="66" t="s">
        <v>165</v>
      </c>
      <c r="B21" s="70">
        <v>25589</v>
      </c>
      <c r="C21" s="1"/>
      <c r="D21" s="69" t="s">
        <v>29</v>
      </c>
      <c r="E21" s="1"/>
      <c r="F21" s="66" t="s">
        <v>12</v>
      </c>
      <c r="G21" s="70">
        <v>57</v>
      </c>
    </row>
    <row r="22" spans="1:7">
      <c r="A22" s="66" t="s">
        <v>166</v>
      </c>
      <c r="B22" s="70">
        <v>10663</v>
      </c>
      <c r="C22" s="1"/>
      <c r="D22" s="69" t="s">
        <v>29</v>
      </c>
      <c r="E22" s="1"/>
      <c r="F22" s="66" t="s">
        <v>33</v>
      </c>
      <c r="G22" s="70">
        <v>67</v>
      </c>
    </row>
    <row r="23" spans="1:7">
      <c r="A23" s="66" t="s">
        <v>167</v>
      </c>
      <c r="B23" s="70">
        <v>10737</v>
      </c>
      <c r="C23" s="1"/>
      <c r="D23" s="69" t="s">
        <v>29</v>
      </c>
      <c r="E23" s="1"/>
      <c r="F23" s="66" t="s">
        <v>14</v>
      </c>
      <c r="G23" s="70">
        <v>76</v>
      </c>
    </row>
    <row r="24" spans="1:7">
      <c r="A24" s="66" t="s">
        <v>168</v>
      </c>
      <c r="B24" s="70">
        <v>10810</v>
      </c>
      <c r="C24" s="1"/>
      <c r="D24" s="69" t="s">
        <v>29</v>
      </c>
      <c r="E24" s="1"/>
      <c r="F24" s="66" t="s">
        <v>34</v>
      </c>
      <c r="G24" s="70">
        <v>86</v>
      </c>
    </row>
    <row r="25" spans="1:7">
      <c r="A25" s="66" t="s">
        <v>169</v>
      </c>
      <c r="B25" s="70">
        <v>8062</v>
      </c>
      <c r="C25" s="1"/>
      <c r="D25" s="69" t="s">
        <v>29</v>
      </c>
      <c r="E25" s="1"/>
      <c r="F25" s="66" t="s">
        <v>35</v>
      </c>
      <c r="G25" s="70">
        <v>96</v>
      </c>
    </row>
    <row r="26" spans="1:7">
      <c r="A26" s="66" t="s">
        <v>170</v>
      </c>
      <c r="B26" s="70">
        <v>6721</v>
      </c>
      <c r="C26" s="1"/>
      <c r="D26" s="69" t="s">
        <v>29</v>
      </c>
      <c r="E26" s="1"/>
      <c r="F26" s="66" t="s">
        <v>36</v>
      </c>
      <c r="G26" s="70">
        <v>109</v>
      </c>
    </row>
    <row r="27" spans="1:7">
      <c r="A27" s="66" t="s">
        <v>171</v>
      </c>
      <c r="B27" s="70">
        <v>6125</v>
      </c>
      <c r="C27" s="1"/>
      <c r="D27" s="69" t="s">
        <v>29</v>
      </c>
      <c r="E27" s="1"/>
      <c r="F27" s="66" t="s">
        <v>73</v>
      </c>
      <c r="G27" s="70">
        <v>138</v>
      </c>
    </row>
    <row r="28" spans="1:7">
      <c r="A28" s="66" t="s">
        <v>294</v>
      </c>
      <c r="B28" s="70">
        <v>13323</v>
      </c>
      <c r="C28" s="1"/>
      <c r="D28" s="69" t="s">
        <v>29</v>
      </c>
      <c r="E28" s="1"/>
      <c r="F28" s="66" t="s">
        <v>42</v>
      </c>
      <c r="G28" s="70">
        <v>28</v>
      </c>
    </row>
    <row r="29" spans="1:7">
      <c r="A29" s="66" t="s">
        <v>172</v>
      </c>
      <c r="B29" s="70">
        <v>6019</v>
      </c>
      <c r="C29" s="1"/>
      <c r="D29" s="69" t="s">
        <v>29</v>
      </c>
      <c r="E29" s="1"/>
      <c r="F29" s="66" t="s">
        <v>43</v>
      </c>
      <c r="G29" s="70">
        <v>35</v>
      </c>
    </row>
    <row r="30" spans="1:7">
      <c r="A30" s="66" t="s">
        <v>173</v>
      </c>
      <c r="B30" s="70">
        <v>5131</v>
      </c>
      <c r="C30" s="1"/>
      <c r="D30" s="69" t="s">
        <v>29</v>
      </c>
      <c r="E30" s="1"/>
      <c r="F30" s="66" t="s">
        <v>44</v>
      </c>
      <c r="G30" s="70">
        <v>39</v>
      </c>
    </row>
    <row r="31" spans="1:7">
      <c r="A31" s="66" t="s">
        <v>174</v>
      </c>
      <c r="B31" s="70">
        <v>15820</v>
      </c>
      <c r="C31" s="1"/>
      <c r="D31" s="69" t="s">
        <v>29</v>
      </c>
      <c r="E31" s="1"/>
      <c r="F31" s="66" t="s">
        <v>45</v>
      </c>
      <c r="G31" s="70">
        <v>42</v>
      </c>
    </row>
    <row r="32" spans="1:7">
      <c r="A32" s="66" t="s">
        <v>175</v>
      </c>
      <c r="B32" s="70">
        <v>7646</v>
      </c>
      <c r="C32" s="1"/>
      <c r="D32" s="69" t="s">
        <v>29</v>
      </c>
      <c r="E32" s="1"/>
      <c r="F32" s="66" t="s">
        <v>46</v>
      </c>
      <c r="G32" s="70">
        <v>46</v>
      </c>
    </row>
    <row r="33" spans="1:7">
      <c r="A33" s="66" t="s">
        <v>176</v>
      </c>
      <c r="B33" s="70">
        <v>4213</v>
      </c>
      <c r="C33" s="1"/>
      <c r="D33" s="69" t="s">
        <v>29</v>
      </c>
      <c r="E33" s="1"/>
      <c r="F33" s="66" t="s">
        <v>47</v>
      </c>
      <c r="G33" s="70">
        <v>52</v>
      </c>
    </row>
    <row r="34" spans="1:7">
      <c r="A34" s="66" t="s">
        <v>177</v>
      </c>
      <c r="B34" s="70">
        <v>5912</v>
      </c>
      <c r="C34" s="1"/>
      <c r="D34" s="69" t="s">
        <v>29</v>
      </c>
      <c r="E34" s="1"/>
      <c r="F34" s="66" t="s">
        <v>48</v>
      </c>
      <c r="G34" s="70">
        <v>53</v>
      </c>
    </row>
    <row r="35" spans="1:7">
      <c r="A35" s="66" t="s">
        <v>178</v>
      </c>
      <c r="B35" s="70">
        <v>5940</v>
      </c>
      <c r="C35" s="1"/>
      <c r="D35" s="69" t="s">
        <v>29</v>
      </c>
      <c r="E35" s="1"/>
      <c r="F35" s="66" t="s">
        <v>37</v>
      </c>
      <c r="G35" s="70">
        <v>61</v>
      </c>
    </row>
    <row r="36" spans="1:7">
      <c r="A36" s="66" t="s">
        <v>179</v>
      </c>
      <c r="B36" s="70">
        <v>23683</v>
      </c>
      <c r="C36" s="1"/>
      <c r="D36" s="69" t="s">
        <v>29</v>
      </c>
      <c r="E36" s="1"/>
      <c r="F36" s="66" t="s">
        <v>38</v>
      </c>
      <c r="G36" s="70">
        <v>63</v>
      </c>
    </row>
    <row r="37" spans="1:7">
      <c r="A37" s="66" t="s">
        <v>180</v>
      </c>
      <c r="B37" s="70">
        <v>15265</v>
      </c>
      <c r="C37" s="1"/>
      <c r="D37" s="69" t="s">
        <v>29</v>
      </c>
      <c r="E37" s="1"/>
      <c r="F37" s="66" t="s">
        <v>39</v>
      </c>
      <c r="G37" s="70">
        <v>73</v>
      </c>
    </row>
    <row r="38" spans="1:7">
      <c r="A38" s="66" t="s">
        <v>181</v>
      </c>
      <c r="B38" s="70">
        <v>9242</v>
      </c>
      <c r="C38" s="1"/>
      <c r="D38" s="69" t="s">
        <v>29</v>
      </c>
      <c r="E38" s="1"/>
      <c r="F38" s="66" t="s">
        <v>13</v>
      </c>
      <c r="G38" s="70">
        <v>87</v>
      </c>
    </row>
    <row r="39" spans="1:7">
      <c r="A39" s="66"/>
      <c r="B39" s="70"/>
      <c r="C39" s="1"/>
      <c r="D39" s="69"/>
      <c r="E39" s="1"/>
      <c r="F39" s="66" t="s">
        <v>40</v>
      </c>
      <c r="G39" s="70">
        <v>103</v>
      </c>
    </row>
    <row r="40" spans="1:7">
      <c r="A40" s="154" t="s">
        <v>127</v>
      </c>
      <c r="B40" s="70"/>
      <c r="C40" s="1"/>
      <c r="D40" s="69" t="s">
        <v>29</v>
      </c>
      <c r="E40" s="1"/>
      <c r="F40" s="66" t="s">
        <v>41</v>
      </c>
      <c r="G40" s="70">
        <v>118</v>
      </c>
    </row>
    <row r="41" spans="1:7">
      <c r="A41" s="167" t="s">
        <v>290</v>
      </c>
      <c r="B41" s="70">
        <v>10169</v>
      </c>
      <c r="C41" s="1"/>
      <c r="D41" s="69" t="s">
        <v>29</v>
      </c>
      <c r="E41" s="1"/>
      <c r="F41" s="66" t="s">
        <v>190</v>
      </c>
      <c r="G41" s="70">
        <v>136</v>
      </c>
    </row>
    <row r="42" spans="1:7">
      <c r="A42" s="66" t="s">
        <v>286</v>
      </c>
      <c r="B42" s="75">
        <v>21954</v>
      </c>
      <c r="C42" s="1"/>
      <c r="D42" s="69" t="s">
        <v>29</v>
      </c>
      <c r="E42" s="1"/>
      <c r="F42" s="66" t="s">
        <v>258</v>
      </c>
      <c r="G42" s="70">
        <v>134</v>
      </c>
    </row>
    <row r="43" spans="1:7">
      <c r="A43" s="66" t="s">
        <v>138</v>
      </c>
      <c r="B43" s="70">
        <v>19588</v>
      </c>
      <c r="C43" s="1"/>
      <c r="D43" s="69" t="s">
        <v>29</v>
      </c>
      <c r="E43" s="1"/>
      <c r="F43" s="66" t="s">
        <v>259</v>
      </c>
      <c r="G43" s="70">
        <v>110</v>
      </c>
    </row>
    <row r="44" spans="1:7">
      <c r="A44" s="66" t="s">
        <v>287</v>
      </c>
      <c r="B44" s="70">
        <v>15562</v>
      </c>
      <c r="C44" s="1"/>
      <c r="D44" s="69" t="s">
        <v>29</v>
      </c>
      <c r="E44" s="1"/>
      <c r="F44" s="66" t="s">
        <v>74</v>
      </c>
      <c r="G44" s="72">
        <v>33</v>
      </c>
    </row>
    <row r="45" spans="1:7">
      <c r="A45" s="66" t="s">
        <v>288</v>
      </c>
      <c r="B45" s="70">
        <v>10853</v>
      </c>
      <c r="C45" s="1"/>
      <c r="D45" s="69" t="s">
        <v>29</v>
      </c>
      <c r="E45" s="1"/>
      <c r="F45" s="68" t="s">
        <v>75</v>
      </c>
      <c r="G45" s="73">
        <v>39</v>
      </c>
    </row>
    <row r="46" spans="1:7">
      <c r="A46" s="66"/>
      <c r="B46" s="70"/>
      <c r="C46" s="13"/>
      <c r="D46" s="69" t="s">
        <v>29</v>
      </c>
      <c r="E46" s="1"/>
      <c r="F46" s="68" t="s">
        <v>76</v>
      </c>
      <c r="G46" s="73">
        <v>40</v>
      </c>
    </row>
    <row r="47" spans="1:7">
      <c r="A47" s="66"/>
      <c r="B47" s="71"/>
      <c r="C47" s="13"/>
      <c r="E47" s="1"/>
      <c r="F47" s="68" t="s">
        <v>77</v>
      </c>
      <c r="G47" s="73">
        <v>42</v>
      </c>
    </row>
    <row r="48" spans="1:7">
      <c r="A48" s="154" t="s">
        <v>128</v>
      </c>
      <c r="B48" s="70"/>
      <c r="C48" s="13"/>
      <c r="E48" s="1"/>
      <c r="F48" s="68" t="s">
        <v>78</v>
      </c>
      <c r="G48" s="73">
        <v>44</v>
      </c>
    </row>
    <row r="49" spans="1:7">
      <c r="A49" s="167" t="s">
        <v>144</v>
      </c>
      <c r="B49" s="70">
        <v>14</v>
      </c>
      <c r="C49" s="13"/>
      <c r="D49" s="13" t="s">
        <v>7</v>
      </c>
      <c r="E49" s="1"/>
      <c r="F49" s="68" t="s">
        <v>79</v>
      </c>
      <c r="G49" s="73">
        <v>46</v>
      </c>
    </row>
    <row r="50" spans="1:7">
      <c r="A50" s="167" t="s">
        <v>260</v>
      </c>
      <c r="B50" s="70">
        <v>12</v>
      </c>
      <c r="C50" s="13"/>
      <c r="D50" s="13" t="s">
        <v>7</v>
      </c>
      <c r="E50" s="1"/>
      <c r="F50" s="68" t="s">
        <v>80</v>
      </c>
      <c r="G50" s="73">
        <v>47</v>
      </c>
    </row>
    <row r="51" spans="1:7">
      <c r="A51" s="167" t="s">
        <v>142</v>
      </c>
      <c r="B51" s="70">
        <v>50</v>
      </c>
      <c r="C51" s="13"/>
      <c r="D51" s="13" t="s">
        <v>7</v>
      </c>
      <c r="E51" s="1"/>
      <c r="F51" s="68" t="s">
        <v>81</v>
      </c>
      <c r="G51" s="73">
        <v>52</v>
      </c>
    </row>
    <row r="52" spans="1:7">
      <c r="A52" s="167" t="s">
        <v>324</v>
      </c>
      <c r="B52" s="70">
        <v>143</v>
      </c>
      <c r="C52" s="13"/>
      <c r="D52" s="13" t="s">
        <v>7</v>
      </c>
      <c r="E52" s="1"/>
      <c r="F52" s="68" t="s">
        <v>82</v>
      </c>
      <c r="G52" s="73">
        <v>54</v>
      </c>
    </row>
    <row r="53" spans="1:7">
      <c r="A53" s="167" t="s">
        <v>85</v>
      </c>
      <c r="B53" s="70">
        <v>14</v>
      </c>
      <c r="C53" s="13"/>
      <c r="D53" s="13" t="s">
        <v>7</v>
      </c>
      <c r="E53" s="1"/>
      <c r="F53" s="68" t="s">
        <v>83</v>
      </c>
      <c r="G53" s="73">
        <v>56</v>
      </c>
    </row>
    <row r="54" spans="1:7">
      <c r="A54" s="167" t="s">
        <v>261</v>
      </c>
      <c r="B54" s="70">
        <v>16</v>
      </c>
      <c r="C54" s="13"/>
      <c r="D54" s="13" t="s">
        <v>7</v>
      </c>
      <c r="E54" s="1"/>
      <c r="F54" s="68" t="s">
        <v>84</v>
      </c>
      <c r="G54" s="73">
        <v>57</v>
      </c>
    </row>
    <row r="55" spans="1:7">
      <c r="A55" s="167" t="s">
        <v>262</v>
      </c>
      <c r="B55" s="70">
        <v>38</v>
      </c>
      <c r="C55" s="13"/>
      <c r="D55" s="13" t="s">
        <v>7</v>
      </c>
      <c r="E55" s="1"/>
      <c r="F55" s="68" t="s">
        <v>86</v>
      </c>
      <c r="G55" s="73">
        <v>59</v>
      </c>
    </row>
    <row r="56" spans="1:7">
      <c r="A56" s="167" t="s">
        <v>135</v>
      </c>
      <c r="B56" s="70">
        <v>21</v>
      </c>
      <c r="C56" s="13"/>
      <c r="D56" s="13" t="s">
        <v>7</v>
      </c>
      <c r="E56" s="1"/>
      <c r="F56" s="68" t="s">
        <v>87</v>
      </c>
      <c r="G56" s="73">
        <v>61</v>
      </c>
    </row>
    <row r="57" spans="1:7">
      <c r="A57" s="167" t="s">
        <v>263</v>
      </c>
      <c r="B57" s="70">
        <v>9</v>
      </c>
      <c r="C57" s="13"/>
      <c r="D57" s="13" t="s">
        <v>7</v>
      </c>
      <c r="E57" s="1"/>
      <c r="F57" s="68" t="s">
        <v>88</v>
      </c>
      <c r="G57" s="73">
        <v>63</v>
      </c>
    </row>
    <row r="58" spans="1:7">
      <c r="A58" s="167" t="s">
        <v>264</v>
      </c>
      <c r="B58" s="70">
        <v>13</v>
      </c>
      <c r="C58" s="13"/>
      <c r="D58" s="13" t="s">
        <v>7</v>
      </c>
      <c r="E58" s="1"/>
      <c r="F58" s="1"/>
      <c r="G58" s="1"/>
    </row>
    <row r="59" spans="1:7">
      <c r="A59" s="167" t="s">
        <v>89</v>
      </c>
      <c r="B59" s="70">
        <v>36</v>
      </c>
      <c r="C59" s="13"/>
      <c r="D59" s="13" t="s">
        <v>7</v>
      </c>
      <c r="E59" s="1"/>
      <c r="F59" s="1"/>
      <c r="G59" s="1"/>
    </row>
    <row r="60" spans="1:7">
      <c r="A60" s="167" t="s">
        <v>265</v>
      </c>
      <c r="B60" s="70">
        <v>12</v>
      </c>
      <c r="C60" s="13"/>
      <c r="D60" s="13" t="s">
        <v>7</v>
      </c>
      <c r="E60" s="1"/>
      <c r="F60" s="1"/>
      <c r="G60" s="1"/>
    </row>
    <row r="61" spans="1:7">
      <c r="A61" s="167" t="s">
        <v>266</v>
      </c>
      <c r="B61" s="70">
        <v>4</v>
      </c>
      <c r="C61" s="13"/>
      <c r="D61" s="13" t="s">
        <v>7</v>
      </c>
      <c r="E61" s="1"/>
      <c r="F61" s="1"/>
      <c r="G61" s="1"/>
    </row>
    <row r="62" spans="1:7">
      <c r="A62" s="167" t="s">
        <v>267</v>
      </c>
      <c r="B62" s="70">
        <v>5</v>
      </c>
      <c r="C62" s="13"/>
      <c r="D62" s="13" t="s">
        <v>7</v>
      </c>
      <c r="E62" s="1"/>
      <c r="F62" s="1"/>
      <c r="G62" s="1"/>
    </row>
    <row r="63" spans="1:7">
      <c r="A63" s="167" t="s">
        <v>268</v>
      </c>
      <c r="B63" s="70">
        <v>283</v>
      </c>
      <c r="C63" s="13"/>
      <c r="D63" s="13" t="s">
        <v>7</v>
      </c>
      <c r="E63" s="1"/>
      <c r="F63" s="1"/>
      <c r="G63" s="1"/>
    </row>
    <row r="64" spans="1:7">
      <c r="A64" s="167" t="s">
        <v>90</v>
      </c>
      <c r="B64" s="70">
        <v>74</v>
      </c>
      <c r="C64" s="13"/>
      <c r="D64" s="13" t="s">
        <v>7</v>
      </c>
      <c r="E64" s="1"/>
      <c r="F64" s="1"/>
      <c r="G64" s="1"/>
    </row>
    <row r="65" spans="1:7">
      <c r="A65" s="167" t="s">
        <v>269</v>
      </c>
      <c r="B65" s="70">
        <v>29</v>
      </c>
      <c r="C65" s="13"/>
      <c r="D65" s="13" t="s">
        <v>7</v>
      </c>
      <c r="E65" s="1"/>
      <c r="F65" s="1"/>
      <c r="G65" s="1"/>
    </row>
    <row r="66" spans="1:7">
      <c r="A66" s="167" t="s">
        <v>270</v>
      </c>
      <c r="B66" s="70">
        <v>3</v>
      </c>
      <c r="C66" s="13"/>
      <c r="D66" s="13" t="s">
        <v>7</v>
      </c>
      <c r="E66" s="1"/>
      <c r="F66" s="1"/>
      <c r="G66" s="1"/>
    </row>
    <row r="67" spans="1:7">
      <c r="A67" s="167" t="s">
        <v>271</v>
      </c>
      <c r="B67" s="70">
        <v>3</v>
      </c>
      <c r="C67" s="13"/>
      <c r="D67" s="13" t="s">
        <v>7</v>
      </c>
      <c r="E67" s="1"/>
      <c r="F67" s="1"/>
      <c r="G67" s="1"/>
    </row>
    <row r="68" spans="1:7">
      <c r="A68" s="167" t="s">
        <v>272</v>
      </c>
      <c r="B68" s="70">
        <v>2</v>
      </c>
      <c r="C68" s="13"/>
      <c r="D68" s="13" t="s">
        <v>7</v>
      </c>
      <c r="E68" s="1"/>
      <c r="F68" s="1"/>
      <c r="G68" s="1"/>
    </row>
    <row r="69" spans="1:7">
      <c r="A69" s="167" t="s">
        <v>273</v>
      </c>
      <c r="B69" s="70">
        <v>5</v>
      </c>
      <c r="C69" s="13"/>
      <c r="D69" s="13" t="s">
        <v>7</v>
      </c>
      <c r="E69" s="1"/>
      <c r="F69" s="1"/>
      <c r="G69" s="1"/>
    </row>
    <row r="70" spans="1:7">
      <c r="A70" s="167" t="s">
        <v>274</v>
      </c>
      <c r="B70" s="70">
        <v>275</v>
      </c>
      <c r="C70" s="13"/>
      <c r="D70" s="13" t="s">
        <v>7</v>
      </c>
      <c r="E70" s="1"/>
      <c r="F70" s="1"/>
      <c r="G70" s="1"/>
    </row>
    <row r="71" spans="1:7">
      <c r="A71" s="66" t="s">
        <v>275</v>
      </c>
      <c r="B71" s="70">
        <v>11</v>
      </c>
      <c r="C71" s="1"/>
      <c r="D71" s="13" t="s">
        <v>7</v>
      </c>
      <c r="E71" s="1"/>
      <c r="F71" s="1"/>
      <c r="G71" s="1"/>
    </row>
    <row r="72" spans="1:7">
      <c r="A72" s="66" t="s">
        <v>276</v>
      </c>
      <c r="B72" s="75">
        <v>130</v>
      </c>
      <c r="C72" s="1"/>
      <c r="D72" s="13" t="s">
        <v>7</v>
      </c>
      <c r="E72" s="1"/>
      <c r="F72" s="1"/>
      <c r="G72" s="1"/>
    </row>
    <row r="73" spans="1:7">
      <c r="A73" s="66" t="s">
        <v>277</v>
      </c>
      <c r="B73" s="75">
        <v>75</v>
      </c>
      <c r="C73" s="1"/>
      <c r="D73" s="13" t="s">
        <v>7</v>
      </c>
      <c r="E73" s="1"/>
      <c r="F73" s="1"/>
      <c r="G73" s="1"/>
    </row>
    <row r="74" spans="1:7">
      <c r="A74" s="66" t="s">
        <v>323</v>
      </c>
      <c r="B74" s="70">
        <v>170</v>
      </c>
      <c r="C74" s="1"/>
      <c r="D74" s="13" t="s">
        <v>63</v>
      </c>
      <c r="E74" s="1"/>
      <c r="F74" s="1"/>
      <c r="G74" s="1"/>
    </row>
    <row r="75" spans="1:7">
      <c r="A75" s="66" t="s">
        <v>289</v>
      </c>
      <c r="B75" s="70">
        <v>170</v>
      </c>
      <c r="C75" s="1"/>
      <c r="D75" s="13" t="s">
        <v>63</v>
      </c>
      <c r="E75" s="1"/>
      <c r="F75" s="1"/>
      <c r="G75" s="1"/>
    </row>
    <row r="76" spans="1:7">
      <c r="A76" s="66" t="s">
        <v>278</v>
      </c>
      <c r="B76" s="70">
        <v>8</v>
      </c>
      <c r="C76" s="1"/>
      <c r="D76" s="13" t="s">
        <v>7</v>
      </c>
      <c r="E76" s="1"/>
      <c r="F76" s="1"/>
      <c r="G76" s="1"/>
    </row>
    <row r="77" spans="1:7">
      <c r="A77" s="66" t="s">
        <v>279</v>
      </c>
      <c r="B77" s="70">
        <v>18</v>
      </c>
      <c r="C77" s="1"/>
      <c r="D77" s="13" t="s">
        <v>7</v>
      </c>
      <c r="E77" s="1"/>
      <c r="F77" s="1"/>
      <c r="G77" s="1"/>
    </row>
    <row r="78" spans="1:7">
      <c r="A78" s="66" t="s">
        <v>91</v>
      </c>
      <c r="B78" s="70">
        <v>77</v>
      </c>
      <c r="C78" s="1"/>
      <c r="D78" s="13" t="s">
        <v>7</v>
      </c>
      <c r="E78" s="1"/>
      <c r="F78" s="1"/>
      <c r="G78" s="1"/>
    </row>
    <row r="79" spans="1:7">
      <c r="A79" s="66" t="s">
        <v>143</v>
      </c>
      <c r="B79" s="70">
        <v>70</v>
      </c>
      <c r="C79" s="1"/>
      <c r="D79" s="13" t="s">
        <v>7</v>
      </c>
      <c r="E79" s="1"/>
      <c r="F79" s="1"/>
      <c r="G79" s="1"/>
    </row>
    <row r="80" spans="1:7">
      <c r="A80" s="66" t="s">
        <v>185</v>
      </c>
      <c r="B80" s="70">
        <v>97</v>
      </c>
      <c r="C80" s="13"/>
      <c r="D80" s="13" t="s">
        <v>7</v>
      </c>
      <c r="E80" s="1"/>
      <c r="F80" s="1"/>
      <c r="G80" s="1"/>
    </row>
    <row r="81" spans="1:7">
      <c r="A81" s="66" t="s">
        <v>280</v>
      </c>
      <c r="B81" s="70">
        <v>12</v>
      </c>
      <c r="C81" s="13"/>
      <c r="D81" s="13" t="s">
        <v>7</v>
      </c>
      <c r="E81" s="1"/>
      <c r="F81" s="1"/>
      <c r="G81" s="1"/>
    </row>
    <row r="82" spans="1:7">
      <c r="A82" s="66" t="s">
        <v>281</v>
      </c>
      <c r="B82" s="70">
        <v>142</v>
      </c>
      <c r="C82" s="69"/>
      <c r="D82" s="13" t="s">
        <v>7</v>
      </c>
      <c r="E82" s="1"/>
      <c r="F82" s="1"/>
      <c r="G82" s="1"/>
    </row>
    <row r="83" spans="1:7">
      <c r="A83" s="66" t="s">
        <v>140</v>
      </c>
      <c r="B83" s="70">
        <v>354</v>
      </c>
      <c r="C83" s="69"/>
      <c r="D83" s="13" t="s">
        <v>7</v>
      </c>
      <c r="E83" s="1"/>
      <c r="F83" s="1"/>
      <c r="G83" s="1"/>
    </row>
    <row r="84" spans="1:7">
      <c r="A84" s="66" t="s">
        <v>141</v>
      </c>
      <c r="B84" s="70">
        <v>24</v>
      </c>
      <c r="C84" s="69"/>
      <c r="D84" s="13" t="s">
        <v>7</v>
      </c>
      <c r="E84" s="1"/>
      <c r="F84" s="1"/>
      <c r="G84" s="1"/>
    </row>
    <row r="85" spans="1:7">
      <c r="A85" s="66" t="s">
        <v>282</v>
      </c>
      <c r="B85" s="70">
        <v>84</v>
      </c>
      <c r="C85" s="69"/>
      <c r="D85" s="13" t="s">
        <v>7</v>
      </c>
      <c r="E85" s="1"/>
      <c r="F85" s="1"/>
      <c r="G85" s="1"/>
    </row>
    <row r="86" spans="1:7">
      <c r="A86" s="66" t="s">
        <v>283</v>
      </c>
      <c r="B86" s="70">
        <v>76</v>
      </c>
      <c r="C86" s="69"/>
      <c r="D86" s="13" t="s">
        <v>7</v>
      </c>
      <c r="E86" s="1"/>
      <c r="F86" s="1"/>
      <c r="G86" s="1"/>
    </row>
    <row r="87" spans="1:7">
      <c r="A87" s="66" t="s">
        <v>284</v>
      </c>
      <c r="B87" s="70">
        <v>76</v>
      </c>
      <c r="C87" s="69"/>
      <c r="D87" s="13" t="s">
        <v>7</v>
      </c>
      <c r="E87" s="1"/>
      <c r="F87" s="1"/>
      <c r="G87" s="1"/>
    </row>
    <row r="88" spans="1:7">
      <c r="A88" s="66" t="s">
        <v>285</v>
      </c>
      <c r="B88" s="70">
        <v>55</v>
      </c>
      <c r="C88" s="69"/>
      <c r="D88" s="13" t="s">
        <v>7</v>
      </c>
      <c r="E88" s="1"/>
      <c r="F88" s="1"/>
      <c r="G88" s="1"/>
    </row>
    <row r="89" spans="1:7">
      <c r="A89" s="66"/>
      <c r="B89" s="70"/>
      <c r="C89" s="69"/>
      <c r="E89" s="1"/>
      <c r="F89" s="1"/>
      <c r="G89" s="1"/>
    </row>
    <row r="90" spans="1:7">
      <c r="A90" s="154" t="s">
        <v>129</v>
      </c>
      <c r="B90" s="394"/>
      <c r="C90" s="395" t="s">
        <v>339</v>
      </c>
      <c r="D90" s="396"/>
      <c r="E90" s="1"/>
      <c r="F90" s="1"/>
      <c r="G90" s="1"/>
    </row>
    <row r="91" spans="1:7">
      <c r="A91" s="66" t="s">
        <v>329</v>
      </c>
      <c r="B91" s="387">
        <v>0.18</v>
      </c>
      <c r="C91" s="69"/>
      <c r="D91" s="69" t="s">
        <v>31</v>
      </c>
      <c r="E91" s="1"/>
      <c r="F91" s="1"/>
      <c r="G91" s="1"/>
    </row>
    <row r="92" spans="1:7">
      <c r="A92" s="66" t="s">
        <v>330</v>
      </c>
      <c r="B92" s="388"/>
      <c r="C92" s="70">
        <v>7.63</v>
      </c>
      <c r="D92" s="69" t="s">
        <v>49</v>
      </c>
      <c r="E92" s="1"/>
      <c r="F92" s="1"/>
      <c r="G92" s="1"/>
    </row>
    <row r="93" spans="1:7">
      <c r="A93" s="66" t="s">
        <v>331</v>
      </c>
      <c r="B93" s="387">
        <v>0.22</v>
      </c>
      <c r="C93" s="70"/>
      <c r="D93" s="69" t="s">
        <v>31</v>
      </c>
      <c r="E93" s="1"/>
      <c r="F93" s="1"/>
      <c r="G93" s="1"/>
    </row>
    <row r="94" spans="1:7">
      <c r="A94" s="66" t="s">
        <v>331</v>
      </c>
      <c r="B94" s="387"/>
      <c r="C94" s="70">
        <f>373/30</f>
        <v>12.433333333333334</v>
      </c>
      <c r="D94" s="69" t="s">
        <v>49</v>
      </c>
      <c r="E94" s="1"/>
      <c r="F94" s="1"/>
      <c r="G94" s="1"/>
    </row>
    <row r="95" spans="1:7">
      <c r="A95" s="66" t="s">
        <v>332</v>
      </c>
      <c r="B95" s="387">
        <v>0.14000000000000001</v>
      </c>
      <c r="C95" s="70"/>
      <c r="D95" s="69" t="s">
        <v>31</v>
      </c>
      <c r="F95" s="1"/>
      <c r="G95" s="1"/>
    </row>
    <row r="96" spans="1:7">
      <c r="A96" s="66" t="s">
        <v>333</v>
      </c>
      <c r="B96" s="387"/>
      <c r="C96" s="70">
        <v>5.9</v>
      </c>
      <c r="D96" s="69" t="s">
        <v>49</v>
      </c>
      <c r="F96" s="1"/>
      <c r="G96" s="1"/>
    </row>
    <row r="97" spans="1:7">
      <c r="A97" s="66" t="s">
        <v>334</v>
      </c>
      <c r="B97" s="387">
        <v>0.13</v>
      </c>
      <c r="C97" s="70"/>
      <c r="D97" s="69" t="s">
        <v>31</v>
      </c>
      <c r="F97" s="1"/>
      <c r="G97" s="1"/>
    </row>
    <row r="98" spans="1:7">
      <c r="A98" s="66" t="s">
        <v>335</v>
      </c>
      <c r="B98" s="387"/>
      <c r="C98" s="70">
        <v>5.33</v>
      </c>
      <c r="D98" s="69" t="s">
        <v>49</v>
      </c>
      <c r="F98" s="1"/>
      <c r="G98" s="1"/>
    </row>
    <row r="99" spans="1:7">
      <c r="A99" s="66" t="s">
        <v>336</v>
      </c>
      <c r="B99" s="387">
        <v>0.25</v>
      </c>
      <c r="C99" s="70"/>
      <c r="D99" s="69" t="s">
        <v>31</v>
      </c>
    </row>
    <row r="100" spans="1:7">
      <c r="A100" s="66" t="s">
        <v>337</v>
      </c>
      <c r="B100" s="387"/>
      <c r="C100" s="70">
        <v>11.36</v>
      </c>
      <c r="D100" s="69" t="s">
        <v>49</v>
      </c>
    </row>
    <row r="101" spans="1:7">
      <c r="A101" s="66" t="s">
        <v>298</v>
      </c>
      <c r="B101" s="387">
        <v>0.14499999999999999</v>
      </c>
      <c r="C101" s="70"/>
      <c r="D101" s="69" t="s">
        <v>31</v>
      </c>
    </row>
    <row r="102" spans="1:7">
      <c r="A102" s="66" t="s">
        <v>299</v>
      </c>
      <c r="B102" s="387"/>
      <c r="C102" s="70">
        <v>5.16</v>
      </c>
      <c r="D102" s="69" t="s">
        <v>49</v>
      </c>
    </row>
    <row r="103" spans="1:7">
      <c r="A103" s="66" t="s">
        <v>300</v>
      </c>
      <c r="B103" s="387">
        <v>0.20799999999999999</v>
      </c>
      <c r="C103" s="74"/>
      <c r="D103" s="69" t="s">
        <v>31</v>
      </c>
    </row>
    <row r="104" spans="1:7">
      <c r="A104" s="66" t="s">
        <v>301</v>
      </c>
      <c r="B104" s="387"/>
      <c r="C104" s="72">
        <v>7.93</v>
      </c>
      <c r="D104" s="69" t="s">
        <v>49</v>
      </c>
    </row>
    <row r="105" spans="1:7">
      <c r="A105" s="66" t="s">
        <v>302</v>
      </c>
      <c r="B105" s="387">
        <v>0.21</v>
      </c>
      <c r="C105" s="72"/>
      <c r="D105" s="69" t="s">
        <v>31</v>
      </c>
    </row>
    <row r="106" spans="1:7">
      <c r="A106" s="66" t="s">
        <v>303</v>
      </c>
      <c r="B106" s="387"/>
      <c r="C106" s="72">
        <f>253/30</f>
        <v>8.4333333333333336</v>
      </c>
      <c r="D106" s="69" t="s">
        <v>49</v>
      </c>
    </row>
    <row r="107" spans="1:7">
      <c r="A107" s="66" t="s">
        <v>304</v>
      </c>
      <c r="B107" s="389">
        <v>0.27200000000000002</v>
      </c>
      <c r="C107" s="72"/>
      <c r="D107" s="69" t="s">
        <v>31</v>
      </c>
    </row>
    <row r="108" spans="1:7">
      <c r="A108" s="66" t="s">
        <v>305</v>
      </c>
      <c r="B108" s="389"/>
      <c r="C108" s="72">
        <v>9.86</v>
      </c>
      <c r="D108" s="69" t="s">
        <v>49</v>
      </c>
    </row>
    <row r="109" spans="1:7">
      <c r="A109" s="66" t="s">
        <v>306</v>
      </c>
      <c r="B109" s="389">
        <v>0.316</v>
      </c>
      <c r="C109" s="72"/>
      <c r="D109" s="69" t="s">
        <v>31</v>
      </c>
    </row>
    <row r="110" spans="1:7">
      <c r="A110" s="66" t="s">
        <v>307</v>
      </c>
      <c r="B110" s="389"/>
      <c r="C110" s="72">
        <v>9.33</v>
      </c>
      <c r="D110" s="69" t="s">
        <v>49</v>
      </c>
    </row>
    <row r="111" spans="1:7">
      <c r="A111" s="66" t="s">
        <v>308</v>
      </c>
      <c r="B111" s="389">
        <v>0.25900000000000001</v>
      </c>
      <c r="C111" s="72"/>
      <c r="D111" s="69" t="s">
        <v>31</v>
      </c>
    </row>
    <row r="112" spans="1:7">
      <c r="A112" s="66" t="s">
        <v>309</v>
      </c>
      <c r="B112" s="389"/>
      <c r="C112" s="72">
        <v>6.53</v>
      </c>
      <c r="D112" s="69" t="s">
        <v>49</v>
      </c>
    </row>
    <row r="113" spans="1:4">
      <c r="A113" s="66" t="s">
        <v>310</v>
      </c>
      <c r="B113" s="389">
        <v>0.25</v>
      </c>
      <c r="C113" s="72"/>
      <c r="D113" s="69" t="s">
        <v>31</v>
      </c>
    </row>
    <row r="114" spans="1:4">
      <c r="A114" s="68" t="s">
        <v>311</v>
      </c>
      <c r="B114" s="390"/>
      <c r="C114" s="73">
        <v>7.7</v>
      </c>
      <c r="D114" s="69" t="s">
        <v>49</v>
      </c>
    </row>
    <row r="115" spans="1:4">
      <c r="A115" s="68" t="s">
        <v>312</v>
      </c>
      <c r="B115" s="390">
        <v>0.26400000000000001</v>
      </c>
      <c r="C115" s="73"/>
      <c r="D115" s="69" t="s">
        <v>31</v>
      </c>
    </row>
    <row r="116" spans="1:4">
      <c r="A116" s="68" t="s">
        <v>313</v>
      </c>
      <c r="B116" s="390"/>
      <c r="C116" s="73">
        <v>6.66</v>
      </c>
      <c r="D116" s="69" t="s">
        <v>49</v>
      </c>
    </row>
    <row r="117" spans="1:4">
      <c r="A117" s="68" t="s">
        <v>314</v>
      </c>
      <c r="B117" s="390">
        <v>0.26400000000000001</v>
      </c>
      <c r="C117" s="73"/>
      <c r="D117" s="69" t="s">
        <v>31</v>
      </c>
    </row>
    <row r="118" spans="1:4">
      <c r="A118" s="68" t="s">
        <v>315</v>
      </c>
      <c r="B118" s="390"/>
      <c r="C118" s="73">
        <v>6.86</v>
      </c>
      <c r="D118" s="69" t="s">
        <v>49</v>
      </c>
    </row>
    <row r="119" spans="1:4">
      <c r="A119" s="68" t="s">
        <v>316</v>
      </c>
      <c r="B119" s="390">
        <v>0.308</v>
      </c>
      <c r="C119" s="73"/>
      <c r="D119" s="69" t="s">
        <v>31</v>
      </c>
    </row>
    <row r="120" spans="1:4">
      <c r="A120" s="68" t="s">
        <v>317</v>
      </c>
      <c r="B120" s="390"/>
      <c r="C120" s="73">
        <v>7.1</v>
      </c>
      <c r="D120" s="69" t="s">
        <v>49</v>
      </c>
    </row>
    <row r="121" spans="1:4">
      <c r="A121" s="68" t="s">
        <v>318</v>
      </c>
      <c r="B121" s="390">
        <v>0.26400000000000001</v>
      </c>
      <c r="C121" s="73"/>
      <c r="D121" s="69" t="s">
        <v>31</v>
      </c>
    </row>
    <row r="122" spans="1:4">
      <c r="A122" s="68" t="s">
        <v>319</v>
      </c>
      <c r="B122" s="390"/>
      <c r="C122" s="73">
        <v>6.66</v>
      </c>
      <c r="D122" s="69" t="s">
        <v>49</v>
      </c>
    </row>
    <row r="123" spans="1:4">
      <c r="A123" s="68" t="s">
        <v>320</v>
      </c>
      <c r="B123" s="390">
        <v>0.26400000000000001</v>
      </c>
      <c r="C123" s="73"/>
      <c r="D123" s="69" t="s">
        <v>31</v>
      </c>
    </row>
    <row r="124" spans="1:4">
      <c r="A124" s="68" t="s">
        <v>321</v>
      </c>
      <c r="B124" s="390"/>
      <c r="C124" s="73">
        <v>6.86</v>
      </c>
      <c r="D124" s="76" t="s">
        <v>49</v>
      </c>
    </row>
    <row r="125" spans="1:4">
      <c r="D125" s="76"/>
    </row>
    <row r="126" spans="1:4">
      <c r="D126" s="76"/>
    </row>
    <row r="127" spans="1:4">
      <c r="D127" s="76"/>
    </row>
    <row r="128" spans="1:4">
      <c r="D128" s="76"/>
    </row>
    <row r="129" spans="4:4">
      <c r="D129" s="76"/>
    </row>
    <row r="130" spans="4:4">
      <c r="D130" s="76"/>
    </row>
    <row r="131" spans="4:4">
      <c r="D131" s="76"/>
    </row>
    <row r="132" spans="4:4">
      <c r="D132" s="76"/>
    </row>
    <row r="133" spans="4:4">
      <c r="D133" s="76"/>
    </row>
    <row r="134" spans="4:4">
      <c r="D134" s="76"/>
    </row>
  </sheetData>
  <sheetProtection password="E91F" sheet="1"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5"/>
      <c r="J1" s="15"/>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showGridLines="0" workbookViewId="0">
      <selection activeCell="F41" sqref="F41"/>
    </sheetView>
  </sheetViews>
  <sheetFormatPr defaultRowHeight="12.75"/>
  <cols>
    <col min="3" max="4" width="10" customWidth="1"/>
    <col min="5" max="5" width="18.42578125" customWidth="1"/>
    <col min="6" max="6" width="16.42578125" style="26" customWidth="1"/>
    <col min="7" max="7" width="16.28515625" style="26" customWidth="1"/>
  </cols>
  <sheetData>
    <row r="2" spans="1:7" ht="23.25">
      <c r="B2" s="43" t="s">
        <v>121</v>
      </c>
      <c r="D2" s="44"/>
      <c r="E2" s="44"/>
      <c r="F2" s="45"/>
    </row>
    <row r="6" spans="1:7" ht="13.5" thickBot="1">
      <c r="A6" s="54" t="s">
        <v>3</v>
      </c>
      <c r="B6" s="351" t="s">
        <v>326</v>
      </c>
      <c r="C6" s="27"/>
      <c r="D6" s="27"/>
      <c r="E6" s="52" t="s">
        <v>51</v>
      </c>
      <c r="F6" s="352" t="s">
        <v>325</v>
      </c>
      <c r="G6" s="353"/>
    </row>
    <row r="9" spans="1:7" ht="13.5" thickBot="1">
      <c r="A9" s="52" t="s">
        <v>120</v>
      </c>
      <c r="B9" s="27"/>
      <c r="C9" s="349">
        <v>42278</v>
      </c>
      <c r="D9" s="53" t="s">
        <v>107</v>
      </c>
      <c r="E9" s="349">
        <v>42284</v>
      </c>
      <c r="F9" s="36"/>
    </row>
    <row r="10" spans="1:7">
      <c r="A10" s="38"/>
      <c r="B10" s="39"/>
      <c r="C10" s="40"/>
      <c r="D10" s="41"/>
      <c r="E10" s="40"/>
      <c r="F10" s="42"/>
      <c r="G10" s="56"/>
    </row>
    <row r="11" spans="1:7">
      <c r="A11" s="49" t="s">
        <v>104</v>
      </c>
      <c r="B11" s="28"/>
      <c r="C11" s="28"/>
      <c r="D11" s="28"/>
      <c r="E11" s="28"/>
      <c r="F11" s="36"/>
      <c r="G11" s="350">
        <v>525000</v>
      </c>
    </row>
    <row r="12" spans="1:7">
      <c r="A12" s="34"/>
      <c r="B12" s="29"/>
      <c r="C12" s="29"/>
      <c r="D12" s="29"/>
      <c r="E12" s="29"/>
      <c r="F12" s="37"/>
      <c r="G12" s="48"/>
    </row>
    <row r="13" spans="1:7">
      <c r="A13" s="34" t="s">
        <v>102</v>
      </c>
      <c r="B13" s="29"/>
      <c r="C13" s="29"/>
      <c r="D13" s="29"/>
      <c r="E13" s="29"/>
      <c r="F13" s="30">
        <f>'Daily Summary'!C18</f>
        <v>0</v>
      </c>
      <c r="G13" s="35"/>
    </row>
    <row r="14" spans="1:7">
      <c r="A14" s="34" t="s">
        <v>201</v>
      </c>
      <c r="B14" s="29"/>
      <c r="C14" s="29"/>
      <c r="D14" s="29"/>
      <c r="E14" s="29"/>
      <c r="F14" s="30">
        <f>'Daily Summary'!D18</f>
        <v>0</v>
      </c>
      <c r="G14" s="35"/>
    </row>
    <row r="15" spans="1:7">
      <c r="A15" s="34" t="s">
        <v>202</v>
      </c>
      <c r="B15" s="29"/>
      <c r="C15" s="29"/>
      <c r="D15" s="29"/>
      <c r="E15" s="29"/>
      <c r="F15" s="30">
        <f>'Daily Summary'!E18</f>
        <v>0</v>
      </c>
      <c r="G15" s="48"/>
    </row>
    <row r="16" spans="1:7">
      <c r="A16" s="34" t="s">
        <v>106</v>
      </c>
      <c r="B16" s="29"/>
      <c r="C16" s="29"/>
      <c r="D16" s="29"/>
      <c r="E16" s="29"/>
      <c r="F16" s="30">
        <f>'Daily Summary'!F18</f>
        <v>0</v>
      </c>
      <c r="G16" s="35"/>
    </row>
    <row r="17" spans="1:7">
      <c r="A17" s="34" t="s">
        <v>103</v>
      </c>
      <c r="B17" s="29"/>
      <c r="C17" s="29"/>
      <c r="D17" s="29"/>
      <c r="E17" s="29"/>
      <c r="F17" s="30">
        <f>'Daily Summary'!G18</f>
        <v>0</v>
      </c>
      <c r="G17" s="35"/>
    </row>
    <row r="18" spans="1:7">
      <c r="A18" s="34" t="s">
        <v>252</v>
      </c>
      <c r="B18" s="29"/>
      <c r="C18" s="29"/>
      <c r="D18" s="29"/>
      <c r="E18" s="29"/>
      <c r="F18" s="30">
        <f>'Daily Summary'!H18</f>
        <v>0</v>
      </c>
      <c r="G18" s="48"/>
    </row>
    <row r="19" spans="1:7">
      <c r="A19" s="34" t="s">
        <v>105</v>
      </c>
      <c r="B19" s="29"/>
      <c r="C19" s="29"/>
      <c r="D19" s="29"/>
      <c r="E19" s="29"/>
      <c r="F19" s="30">
        <f>'Daily Summary'!I18</f>
        <v>0</v>
      </c>
      <c r="G19" s="35"/>
    </row>
    <row r="20" spans="1:7">
      <c r="A20" s="346" t="s">
        <v>137</v>
      </c>
      <c r="B20" s="347"/>
      <c r="C20" s="347"/>
      <c r="D20" s="347"/>
      <c r="E20" s="347"/>
      <c r="F20" s="348">
        <f>SUM(F13:F19)</f>
        <v>0</v>
      </c>
      <c r="G20" s="35"/>
    </row>
    <row r="21" spans="1:7">
      <c r="A21" s="34"/>
      <c r="B21" s="29"/>
      <c r="C21" s="29"/>
      <c r="D21" s="29"/>
      <c r="E21" s="29"/>
      <c r="F21" s="30"/>
      <c r="G21" s="35"/>
    </row>
    <row r="22" spans="1:7">
      <c r="A22" s="34" t="s">
        <v>235</v>
      </c>
      <c r="B22" s="29"/>
      <c r="C22" s="29"/>
      <c r="D22" s="29"/>
      <c r="E22" s="29"/>
      <c r="F22" s="30">
        <f>'Daily Summary'!K18</f>
        <v>0</v>
      </c>
      <c r="G22" s="48"/>
    </row>
    <row r="23" spans="1:7">
      <c r="A23" s="34" t="s">
        <v>236</v>
      </c>
      <c r="B23" s="29"/>
      <c r="C23" s="29"/>
      <c r="D23" s="29"/>
      <c r="E23" s="29"/>
      <c r="F23" s="30">
        <f>'Daily Summary'!L18</f>
        <v>0</v>
      </c>
      <c r="G23" s="35"/>
    </row>
    <row r="24" spans="1:7">
      <c r="A24" s="169" t="s">
        <v>237</v>
      </c>
      <c r="B24" s="28"/>
      <c r="C24" s="28"/>
      <c r="D24" s="28"/>
      <c r="E24" s="28"/>
      <c r="F24" s="30">
        <f>'Daily Summary'!M18</f>
        <v>0</v>
      </c>
      <c r="G24" s="170"/>
    </row>
    <row r="25" spans="1:7">
      <c r="A25" s="169" t="s">
        <v>238</v>
      </c>
      <c r="B25" s="28"/>
      <c r="C25" s="28"/>
      <c r="D25" s="28"/>
      <c r="E25" s="28"/>
      <c r="F25" s="179">
        <f>'Daily Summary'!N18</f>
        <v>0</v>
      </c>
      <c r="G25" s="170"/>
    </row>
    <row r="26" spans="1:7">
      <c r="A26" s="169" t="s">
        <v>239</v>
      </c>
      <c r="B26" s="28"/>
      <c r="C26" s="28"/>
      <c r="D26" s="28"/>
      <c r="E26" s="28"/>
      <c r="F26" s="179">
        <f>'Daily Summary'!O18</f>
        <v>0</v>
      </c>
      <c r="G26" s="170"/>
    </row>
    <row r="27" spans="1:7" s="173" customFormat="1">
      <c r="A27" s="174" t="s">
        <v>240</v>
      </c>
      <c r="B27" s="171"/>
      <c r="C27" s="171"/>
      <c r="D27" s="171"/>
      <c r="E27" s="171"/>
      <c r="F27" s="30">
        <f>'Daily Summary'!P18</f>
        <v>0</v>
      </c>
      <c r="G27" s="172"/>
    </row>
    <row r="28" spans="1:7" s="173" customFormat="1">
      <c r="A28" s="174" t="s">
        <v>241</v>
      </c>
      <c r="B28" s="171"/>
      <c r="C28" s="171"/>
      <c r="D28" s="171"/>
      <c r="E28" s="171"/>
      <c r="F28" s="30">
        <f>'Daily Summary'!Q18</f>
        <v>0</v>
      </c>
      <c r="G28" s="172"/>
    </row>
    <row r="29" spans="1:7" s="65" customFormat="1">
      <c r="A29" s="345" t="s">
        <v>242</v>
      </c>
      <c r="B29" s="63"/>
      <c r="C29" s="63"/>
      <c r="D29" s="63"/>
      <c r="E29" s="63"/>
      <c r="F29" s="64">
        <f>'Daily Summary'!R18</f>
        <v>0</v>
      </c>
      <c r="G29" s="77"/>
    </row>
    <row r="30" spans="1:7">
      <c r="A30" s="346" t="s">
        <v>136</v>
      </c>
      <c r="B30" s="347"/>
      <c r="C30" s="347"/>
      <c r="D30" s="347"/>
      <c r="E30" s="347"/>
      <c r="F30" s="348">
        <f>SUM(F22:F29)</f>
        <v>0</v>
      </c>
      <c r="G30" s="35"/>
    </row>
    <row r="31" spans="1:7">
      <c r="A31" s="34"/>
      <c r="B31" s="29"/>
      <c r="C31" s="29"/>
      <c r="D31" s="29"/>
      <c r="E31" s="29"/>
      <c r="F31" s="30"/>
      <c r="G31" s="35"/>
    </row>
    <row r="32" spans="1:7">
      <c r="A32" s="51" t="s">
        <v>149</v>
      </c>
      <c r="B32" s="46"/>
      <c r="C32" s="46"/>
      <c r="D32" s="46"/>
      <c r="E32" s="46"/>
      <c r="F32" s="47"/>
      <c r="G32" s="50">
        <f>F20+F30</f>
        <v>0</v>
      </c>
    </row>
    <row r="33" spans="1:7" ht="13.5" thickBot="1">
      <c r="A33" s="82" t="s">
        <v>148</v>
      </c>
      <c r="B33" s="83"/>
      <c r="C33" s="83"/>
      <c r="D33" s="83"/>
      <c r="E33" s="83"/>
      <c r="F33" s="84"/>
      <c r="G33" s="85">
        <f>G11-F30</f>
        <v>525000</v>
      </c>
    </row>
    <row r="35" spans="1:7" ht="13.5" thickBot="1">
      <c r="A35" s="31" t="s">
        <v>119</v>
      </c>
    </row>
    <row r="36" spans="1:7">
      <c r="A36" s="32" t="s">
        <v>147</v>
      </c>
      <c r="B36" s="33"/>
      <c r="C36" s="33"/>
      <c r="D36" s="33"/>
      <c r="E36" s="33"/>
      <c r="F36" s="86">
        <f>SUM(F30)</f>
        <v>0</v>
      </c>
      <c r="G36" s="56"/>
    </row>
    <row r="37" spans="1:7">
      <c r="A37" s="34" t="s">
        <v>123</v>
      </c>
      <c r="B37" s="29"/>
      <c r="C37" s="29"/>
      <c r="D37" s="29"/>
      <c r="E37" s="29"/>
      <c r="F37" s="55">
        <v>7</v>
      </c>
      <c r="G37" s="48"/>
    </row>
    <row r="38" spans="1:7">
      <c r="A38" s="34" t="s">
        <v>137</v>
      </c>
      <c r="B38" s="29"/>
      <c r="C38" s="29"/>
      <c r="D38" s="29"/>
      <c r="E38" s="29"/>
      <c r="F38" s="81">
        <f>F20</f>
        <v>0</v>
      </c>
      <c r="G38" s="35"/>
    </row>
    <row r="39" spans="1:7">
      <c r="A39" s="78" t="s">
        <v>151</v>
      </c>
      <c r="B39" s="46"/>
      <c r="C39" s="46"/>
      <c r="D39" s="46"/>
      <c r="E39" s="46"/>
      <c r="F39" s="79">
        <v>7</v>
      </c>
      <c r="G39" s="80"/>
    </row>
    <row r="40" spans="1:7">
      <c r="A40" s="78" t="s">
        <v>152</v>
      </c>
      <c r="B40" s="46"/>
      <c r="C40" s="46"/>
      <c r="D40" s="46"/>
      <c r="E40" s="46"/>
      <c r="F40" s="79">
        <v>7</v>
      </c>
      <c r="G40" s="80"/>
    </row>
    <row r="41" spans="1:7" ht="13.5" thickBot="1">
      <c r="A41" s="82" t="s">
        <v>150</v>
      </c>
      <c r="B41" s="83"/>
      <c r="C41" s="83"/>
      <c r="D41" s="83"/>
      <c r="E41" s="83"/>
      <c r="F41" s="84"/>
      <c r="G41" s="85">
        <f>F36/F37</f>
        <v>0</v>
      </c>
    </row>
    <row r="42" spans="1:7" ht="13.5" thickBot="1">
      <c r="A42" s="359" t="s">
        <v>253</v>
      </c>
      <c r="B42" s="360"/>
      <c r="C42" s="360"/>
      <c r="D42" s="360"/>
      <c r="E42" s="360"/>
      <c r="F42" s="361"/>
      <c r="G42" s="85">
        <f>F38/F39</f>
        <v>0</v>
      </c>
    </row>
    <row r="43" spans="1:7" ht="13.5" thickBot="1">
      <c r="A43" s="87" t="s">
        <v>254</v>
      </c>
      <c r="B43" s="88"/>
      <c r="C43" s="88"/>
      <c r="D43" s="88"/>
      <c r="E43" s="88"/>
      <c r="F43" s="89"/>
      <c r="G43" s="85">
        <f>(G41+G42)</f>
        <v>0</v>
      </c>
    </row>
    <row r="44" spans="1:7" ht="13.5" thickBot="1"/>
    <row r="45" spans="1:7">
      <c r="A45" s="90" t="s">
        <v>124</v>
      </c>
      <c r="B45" s="91"/>
      <c r="C45" s="91"/>
      <c r="D45" s="91"/>
      <c r="E45" s="91"/>
      <c r="F45" s="92"/>
      <c r="G45" s="93">
        <f>G43*F40</f>
        <v>0</v>
      </c>
    </row>
    <row r="46" spans="1:7" ht="13.5" thickBot="1">
      <c r="A46" s="94" t="s">
        <v>255</v>
      </c>
      <c r="B46" s="95"/>
      <c r="C46" s="95"/>
      <c r="D46" s="95"/>
      <c r="E46" s="95"/>
      <c r="F46" s="96"/>
      <c r="G46" s="97"/>
    </row>
  </sheetData>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election activeCell="I11" sqref="I11"/>
    </sheetView>
  </sheetViews>
  <sheetFormatPr defaultRowHeight="12.75"/>
  <cols>
    <col min="1" max="1" width="6.140625" customWidth="1"/>
    <col min="2" max="2" width="9.5703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98" t="str">
        <f>Project_Summary!F6</f>
        <v>T/S Kevin McCormack</v>
      </c>
      <c r="B1" s="100"/>
      <c r="C1" s="99"/>
      <c r="D1" s="99"/>
      <c r="E1" s="99"/>
      <c r="F1" s="99"/>
      <c r="G1" s="99"/>
      <c r="H1" s="99"/>
      <c r="I1" s="99"/>
      <c r="J1" s="99"/>
      <c r="K1" s="100"/>
      <c r="L1" s="100"/>
      <c r="M1" s="100"/>
      <c r="N1" s="100"/>
      <c r="O1" s="100"/>
      <c r="P1" s="101" t="s">
        <v>122</v>
      </c>
      <c r="Q1" s="102"/>
      <c r="R1" s="102"/>
      <c r="S1" s="102"/>
      <c r="T1" s="103"/>
    </row>
    <row r="2" spans="1:20" ht="13.5" thickBot="1">
      <c r="A2" s="104"/>
      <c r="B2" s="105" t="s">
        <v>97</v>
      </c>
      <c r="C2" s="106">
        <f>Project_Summary!C9</f>
        <v>42278</v>
      </c>
      <c r="D2" s="107" t="s">
        <v>98</v>
      </c>
      <c r="E2" s="107"/>
      <c r="F2" s="108">
        <f>Project_Summary!E9</f>
        <v>42284</v>
      </c>
      <c r="G2" s="109"/>
      <c r="H2" s="109"/>
      <c r="I2" s="110"/>
      <c r="J2" s="111" t="s">
        <v>3</v>
      </c>
      <c r="K2" s="112" t="str">
        <f>Project_Summary!B6</f>
        <v>S15025</v>
      </c>
      <c r="L2" s="113"/>
      <c r="M2" s="113"/>
      <c r="N2" s="113"/>
      <c r="O2" s="113"/>
      <c r="P2" s="114" t="s">
        <v>67</v>
      </c>
      <c r="Q2" s="115">
        <f ca="1">NOW()</f>
        <v>43171.619408680555</v>
      </c>
      <c r="R2" s="115"/>
      <c r="S2" s="115"/>
      <c r="T2" s="116">
        <f ca="1">NOW()</f>
        <v>43171.619408680555</v>
      </c>
    </row>
    <row r="3" spans="1:20">
      <c r="A3" s="117"/>
      <c r="B3" s="118"/>
      <c r="C3" s="119"/>
      <c r="D3" s="119"/>
      <c r="E3" s="119"/>
      <c r="F3" s="119"/>
      <c r="G3" s="120"/>
      <c r="H3" s="120"/>
      <c r="I3" s="120"/>
      <c r="J3" s="121" t="s">
        <v>60</v>
      </c>
      <c r="K3" s="122">
        <f>Project_Summary!G11</f>
        <v>525000</v>
      </c>
      <c r="L3" s="123"/>
      <c r="M3" s="123"/>
      <c r="N3" s="123"/>
      <c r="O3" s="123"/>
      <c r="P3" s="124"/>
      <c r="Q3" s="124"/>
      <c r="R3" s="124"/>
      <c r="S3" s="124"/>
      <c r="T3" s="125"/>
    </row>
    <row r="4" spans="1:20">
      <c r="A4" s="117"/>
      <c r="B4" s="118"/>
      <c r="C4" s="119"/>
      <c r="D4" s="119"/>
      <c r="E4" s="119"/>
      <c r="F4" s="119"/>
      <c r="G4" s="120"/>
      <c r="H4" s="120"/>
      <c r="I4" s="120"/>
      <c r="J4" s="121" t="s">
        <v>96</v>
      </c>
      <c r="K4" s="122">
        <v>0</v>
      </c>
      <c r="L4" s="123"/>
      <c r="M4" s="123"/>
      <c r="N4" s="123"/>
      <c r="O4" s="123"/>
      <c r="P4" s="126"/>
      <c r="Q4" s="127"/>
      <c r="R4" s="127"/>
      <c r="S4" s="127"/>
      <c r="T4" s="128"/>
    </row>
    <row r="5" spans="1:20">
      <c r="A5" s="117"/>
      <c r="B5" s="118"/>
      <c r="C5" s="119"/>
      <c r="D5" s="119"/>
      <c r="E5" s="119"/>
      <c r="F5" s="119"/>
      <c r="G5" s="120"/>
      <c r="H5" s="120"/>
      <c r="I5" s="120"/>
      <c r="J5" s="121" t="s">
        <v>95</v>
      </c>
      <c r="K5" s="122">
        <f>SUM(S18)</f>
        <v>0</v>
      </c>
      <c r="L5" s="123"/>
      <c r="M5" s="123"/>
      <c r="N5" s="123"/>
      <c r="O5" s="123"/>
      <c r="P5" s="127"/>
      <c r="Q5" s="127"/>
      <c r="R5" s="127"/>
      <c r="S5" s="127"/>
      <c r="T5" s="128"/>
    </row>
    <row r="6" spans="1:20">
      <c r="A6" s="117"/>
      <c r="B6" s="118"/>
      <c r="C6" s="119"/>
      <c r="D6" s="119"/>
      <c r="E6" s="119"/>
      <c r="F6" s="119"/>
      <c r="G6" s="120"/>
      <c r="H6" s="120"/>
      <c r="I6" s="120"/>
      <c r="J6" s="121" t="s">
        <v>61</v>
      </c>
      <c r="K6" s="122">
        <f>K3-K4-K5</f>
        <v>525000</v>
      </c>
      <c r="L6" s="123"/>
      <c r="M6" s="123"/>
      <c r="N6" s="123"/>
      <c r="O6" s="123"/>
      <c r="P6" s="127"/>
      <c r="Q6" s="127"/>
      <c r="R6" s="127"/>
      <c r="S6" s="127"/>
      <c r="T6" s="128"/>
    </row>
    <row r="7" spans="1:20">
      <c r="A7" s="117"/>
      <c r="B7" s="129"/>
      <c r="C7" s="130"/>
      <c r="D7" s="130"/>
      <c r="E7" s="130"/>
      <c r="F7" s="130"/>
      <c r="G7" s="130"/>
      <c r="H7" s="130"/>
      <c r="I7" s="130"/>
      <c r="J7" s="130"/>
      <c r="K7" s="130"/>
      <c r="L7" s="130"/>
      <c r="M7" s="130"/>
      <c r="N7" s="130"/>
      <c r="O7" s="130"/>
      <c r="P7" s="130"/>
      <c r="Q7" s="130"/>
      <c r="R7" s="130"/>
      <c r="S7" s="130"/>
      <c r="T7" s="131"/>
    </row>
    <row r="8" spans="1:20">
      <c r="A8" s="132" t="s">
        <v>112</v>
      </c>
      <c r="B8" s="133" t="s">
        <v>62</v>
      </c>
      <c r="C8" s="134" t="s">
        <v>99</v>
      </c>
      <c r="D8" s="134" t="s">
        <v>99</v>
      </c>
      <c r="E8" s="134" t="s">
        <v>99</v>
      </c>
      <c r="F8" s="134" t="s">
        <v>99</v>
      </c>
      <c r="G8" s="134" t="s">
        <v>99</v>
      </c>
      <c r="H8" s="134" t="s">
        <v>99</v>
      </c>
      <c r="I8" s="134" t="s">
        <v>99</v>
      </c>
      <c r="J8" s="146" t="s">
        <v>2</v>
      </c>
      <c r="K8" s="134" t="s">
        <v>99</v>
      </c>
      <c r="L8" s="134" t="s">
        <v>99</v>
      </c>
      <c r="M8" s="134" t="s">
        <v>99</v>
      </c>
      <c r="N8" s="134" t="s">
        <v>232</v>
      </c>
      <c r="O8" s="134" t="s">
        <v>99</v>
      </c>
      <c r="P8" s="134" t="s">
        <v>197</v>
      </c>
      <c r="Q8" s="134" t="s">
        <v>196</v>
      </c>
      <c r="R8" s="134" t="s">
        <v>94</v>
      </c>
      <c r="S8" s="146" t="s">
        <v>2</v>
      </c>
      <c r="T8" s="150" t="s">
        <v>63</v>
      </c>
    </row>
    <row r="9" spans="1:20">
      <c r="A9" s="117"/>
      <c r="B9" s="135"/>
      <c r="C9" s="134" t="s">
        <v>64</v>
      </c>
      <c r="D9" s="134" t="s">
        <v>200</v>
      </c>
      <c r="E9" s="134" t="s">
        <v>199</v>
      </c>
      <c r="F9" s="134" t="s">
        <v>68</v>
      </c>
      <c r="G9" s="134" t="s">
        <v>0</v>
      </c>
      <c r="H9" s="134" t="s">
        <v>245</v>
      </c>
      <c r="I9" s="136" t="s">
        <v>92</v>
      </c>
      <c r="J9" s="147" t="s">
        <v>145</v>
      </c>
      <c r="K9" s="134" t="s">
        <v>100</v>
      </c>
      <c r="L9" s="134" t="s">
        <v>65</v>
      </c>
      <c r="M9" s="134" t="s">
        <v>198</v>
      </c>
      <c r="N9" s="134" t="s">
        <v>233</v>
      </c>
      <c r="O9" s="134" t="s">
        <v>231</v>
      </c>
      <c r="P9" s="134" t="s">
        <v>66</v>
      </c>
      <c r="Q9" s="134" t="s">
        <v>66</v>
      </c>
      <c r="R9" s="134" t="s">
        <v>66</v>
      </c>
      <c r="S9" s="146" t="s">
        <v>146</v>
      </c>
      <c r="T9" s="150" t="s">
        <v>66</v>
      </c>
    </row>
    <row r="10" spans="1:20">
      <c r="A10" s="117"/>
      <c r="B10" s="135"/>
      <c r="C10" s="137"/>
      <c r="D10" s="137"/>
      <c r="E10" s="137"/>
      <c r="F10" s="137"/>
      <c r="G10" s="137"/>
      <c r="H10" s="137"/>
      <c r="I10" s="137"/>
      <c r="J10" s="137"/>
      <c r="K10" s="137"/>
      <c r="L10" s="137"/>
      <c r="M10" s="137"/>
      <c r="N10" s="137"/>
      <c r="O10" s="137"/>
      <c r="P10" s="137"/>
      <c r="Q10" s="137"/>
      <c r="R10" s="137"/>
      <c r="S10" s="137"/>
      <c r="T10" s="168"/>
    </row>
    <row r="11" spans="1:20">
      <c r="A11" s="138" t="s">
        <v>108</v>
      </c>
      <c r="B11" s="139">
        <f>'day1'!B4</f>
        <v>42278</v>
      </c>
      <c r="C11" s="140">
        <f>'day1'!I27</f>
        <v>0</v>
      </c>
      <c r="D11" s="140">
        <f>'day1'!G37</f>
        <v>0</v>
      </c>
      <c r="E11" s="140">
        <f>'day1'!G47</f>
        <v>0</v>
      </c>
      <c r="F11" s="140">
        <f>'day1'!F57</f>
        <v>0</v>
      </c>
      <c r="G11" s="140">
        <f>'day1'!F67</f>
        <v>0</v>
      </c>
      <c r="H11" s="140">
        <f>'day1'!G74</f>
        <v>0</v>
      </c>
      <c r="I11" s="140">
        <f>'day1'!H85</f>
        <v>0</v>
      </c>
      <c r="J11" s="148">
        <f>SUM(C11:I11)</f>
        <v>0</v>
      </c>
      <c r="K11" s="140">
        <f>'day1'!G95</f>
        <v>0</v>
      </c>
      <c r="L11" s="140">
        <f>'day1'!G112</f>
        <v>0</v>
      </c>
      <c r="M11" s="140">
        <f>'day1'!G121</f>
        <v>0</v>
      </c>
      <c r="N11" s="140">
        <f>'day1'!G130</f>
        <v>0</v>
      </c>
      <c r="O11" s="140">
        <f>'day1'!G139</f>
        <v>0</v>
      </c>
      <c r="P11" s="140">
        <f>'day1'!G146</f>
        <v>0</v>
      </c>
      <c r="Q11" s="140">
        <f>'day1'!G153</f>
        <v>0</v>
      </c>
      <c r="R11" s="140">
        <f>'day1'!G160</f>
        <v>0</v>
      </c>
      <c r="S11" s="148">
        <f>SUM(K11:R11)</f>
        <v>0</v>
      </c>
      <c r="T11" s="151">
        <f>SUM(J11+S11)</f>
        <v>0</v>
      </c>
    </row>
    <row r="12" spans="1:20">
      <c r="A12" s="138" t="s">
        <v>109</v>
      </c>
      <c r="B12" s="139">
        <f>'day2'!B4</f>
        <v>42279</v>
      </c>
      <c r="C12" s="140">
        <f>'day2'!I27</f>
        <v>0</v>
      </c>
      <c r="D12" s="140">
        <f>'day2'!G37</f>
        <v>0</v>
      </c>
      <c r="E12" s="140">
        <f>'day2'!G47</f>
        <v>0</v>
      </c>
      <c r="F12" s="140">
        <f>'day2'!F57</f>
        <v>0</v>
      </c>
      <c r="G12" s="140">
        <f>'day2'!F67</f>
        <v>0</v>
      </c>
      <c r="H12" s="140">
        <f>'day2'!G74</f>
        <v>0</v>
      </c>
      <c r="I12" s="140">
        <f>'day2'!H85</f>
        <v>0</v>
      </c>
      <c r="J12" s="148">
        <f t="shared" ref="J12:J17" si="0">SUM(C12:I12)</f>
        <v>0</v>
      </c>
      <c r="K12" s="140">
        <f>'day2'!G95</f>
        <v>0</v>
      </c>
      <c r="L12" s="140">
        <f>'day2'!G112</f>
        <v>0</v>
      </c>
      <c r="M12" s="140">
        <f>'day2'!G121</f>
        <v>0</v>
      </c>
      <c r="N12" s="140">
        <f>'day2'!G130</f>
        <v>0</v>
      </c>
      <c r="O12" s="140">
        <f>'day2'!G139</f>
        <v>0</v>
      </c>
      <c r="P12" s="140">
        <f>'day2'!G146</f>
        <v>0</v>
      </c>
      <c r="Q12" s="140">
        <f>'day2'!G153</f>
        <v>0</v>
      </c>
      <c r="R12" s="140">
        <f>'day2'!G160</f>
        <v>0</v>
      </c>
      <c r="S12" s="148">
        <f t="shared" ref="S12:S18" si="1">SUM(K12:R12)</f>
        <v>0</v>
      </c>
      <c r="T12" s="151">
        <f t="shared" ref="T12:T18" si="2">SUM(J12+S12)</f>
        <v>0</v>
      </c>
    </row>
    <row r="13" spans="1:20">
      <c r="A13" s="138" t="s">
        <v>110</v>
      </c>
      <c r="B13" s="139">
        <f>'day3'!B4</f>
        <v>42280</v>
      </c>
      <c r="C13" s="140">
        <f>'day3'!I27</f>
        <v>0</v>
      </c>
      <c r="D13" s="140">
        <f>'day3'!G37</f>
        <v>0</v>
      </c>
      <c r="E13" s="140">
        <f>'day3'!G47</f>
        <v>0</v>
      </c>
      <c r="F13" s="140">
        <f>'day3'!F57</f>
        <v>0</v>
      </c>
      <c r="G13" s="140">
        <f>'day3'!F67</f>
        <v>0</v>
      </c>
      <c r="H13" s="140">
        <f>'day3'!G74</f>
        <v>0</v>
      </c>
      <c r="I13" s="140">
        <f>'day3'!H85</f>
        <v>0</v>
      </c>
      <c r="J13" s="148">
        <f t="shared" si="0"/>
        <v>0</v>
      </c>
      <c r="K13" s="140">
        <f>'day3'!G95</f>
        <v>0</v>
      </c>
      <c r="L13" s="140">
        <f>'day3'!G112</f>
        <v>0</v>
      </c>
      <c r="M13" s="140">
        <f>'day3'!G121</f>
        <v>0</v>
      </c>
      <c r="N13" s="140">
        <f>'day3'!G130</f>
        <v>0</v>
      </c>
      <c r="O13" s="140">
        <f>'day3'!G139</f>
        <v>0</v>
      </c>
      <c r="P13" s="140">
        <f>'day3'!G146</f>
        <v>0</v>
      </c>
      <c r="Q13" s="140">
        <f>'day3'!G153</f>
        <v>0</v>
      </c>
      <c r="R13" s="140">
        <f>'day3'!G160</f>
        <v>0</v>
      </c>
      <c r="S13" s="148">
        <f t="shared" si="1"/>
        <v>0</v>
      </c>
      <c r="T13" s="151">
        <f t="shared" si="2"/>
        <v>0</v>
      </c>
    </row>
    <row r="14" spans="1:20">
      <c r="A14" s="138" t="s">
        <v>111</v>
      </c>
      <c r="B14" s="139">
        <f>'day4'!B4</f>
        <v>42281</v>
      </c>
      <c r="C14" s="140">
        <f>'day4'!I27</f>
        <v>0</v>
      </c>
      <c r="D14" s="140">
        <f>'day4'!G37</f>
        <v>0</v>
      </c>
      <c r="E14" s="140">
        <f>'day4'!G47</f>
        <v>0</v>
      </c>
      <c r="F14" s="140">
        <f>'day4'!F57</f>
        <v>0</v>
      </c>
      <c r="G14" s="140">
        <f>'day4'!F67</f>
        <v>0</v>
      </c>
      <c r="H14" s="140">
        <f>'day4'!G74</f>
        <v>0</v>
      </c>
      <c r="I14" s="140">
        <f>'day4'!H85</f>
        <v>0</v>
      </c>
      <c r="J14" s="148">
        <f t="shared" si="0"/>
        <v>0</v>
      </c>
      <c r="K14" s="140">
        <f>'day4'!G95</f>
        <v>0</v>
      </c>
      <c r="L14" s="140">
        <f>'day4'!G112</f>
        <v>0</v>
      </c>
      <c r="M14" s="140">
        <f>'day4'!G121</f>
        <v>0</v>
      </c>
      <c r="N14" s="140">
        <f>'day4'!G130</f>
        <v>0</v>
      </c>
      <c r="O14" s="140">
        <f>'day4'!G139</f>
        <v>0</v>
      </c>
      <c r="P14" s="140">
        <f>'day4'!G146</f>
        <v>0</v>
      </c>
      <c r="Q14" s="140">
        <f>'day4'!G153</f>
        <v>0</v>
      </c>
      <c r="R14" s="140">
        <f>'day4'!G160</f>
        <v>0</v>
      </c>
      <c r="S14" s="148">
        <f t="shared" si="1"/>
        <v>0</v>
      </c>
      <c r="T14" s="151">
        <f t="shared" si="2"/>
        <v>0</v>
      </c>
    </row>
    <row r="15" spans="1:20">
      <c r="A15" s="138" t="s">
        <v>113</v>
      </c>
      <c r="B15" s="139">
        <f>'day5'!B4</f>
        <v>42282</v>
      </c>
      <c r="C15" s="140">
        <f>'day5'!I27</f>
        <v>0</v>
      </c>
      <c r="D15" s="140">
        <f>'day5'!G37</f>
        <v>0</v>
      </c>
      <c r="E15" s="140">
        <f>'day5'!G47</f>
        <v>0</v>
      </c>
      <c r="F15" s="140">
        <f>'day5'!F57</f>
        <v>0</v>
      </c>
      <c r="G15" s="140">
        <f>'day5'!F67</f>
        <v>0</v>
      </c>
      <c r="H15" s="140">
        <f>'day5'!G74</f>
        <v>0</v>
      </c>
      <c r="I15" s="140">
        <f>'day5'!H85</f>
        <v>0</v>
      </c>
      <c r="J15" s="148">
        <f t="shared" si="0"/>
        <v>0</v>
      </c>
      <c r="K15" s="140">
        <f>'day5'!G95</f>
        <v>0</v>
      </c>
      <c r="L15" s="140">
        <f>'day5'!G112</f>
        <v>0</v>
      </c>
      <c r="M15" s="140">
        <f>'day5'!G121</f>
        <v>0</v>
      </c>
      <c r="N15" s="140">
        <f>'day5'!G130</f>
        <v>0</v>
      </c>
      <c r="O15" s="140">
        <f>'day5'!G139</f>
        <v>0</v>
      </c>
      <c r="P15" s="140">
        <f>'day5'!G146</f>
        <v>0</v>
      </c>
      <c r="Q15" s="140">
        <f>'day5'!G153</f>
        <v>0</v>
      </c>
      <c r="R15" s="140">
        <f>'day5'!G160</f>
        <v>0</v>
      </c>
      <c r="S15" s="148">
        <f t="shared" si="1"/>
        <v>0</v>
      </c>
      <c r="T15" s="151">
        <f t="shared" si="2"/>
        <v>0</v>
      </c>
    </row>
    <row r="16" spans="1:20">
      <c r="A16" s="138" t="s">
        <v>114</v>
      </c>
      <c r="B16" s="139">
        <f>'day6'!B4</f>
        <v>42283</v>
      </c>
      <c r="C16" s="140">
        <f>'day6'!I27</f>
        <v>0</v>
      </c>
      <c r="D16" s="140">
        <f>'day6'!G37</f>
        <v>0</v>
      </c>
      <c r="E16" s="140">
        <f>'day6'!G47</f>
        <v>0</v>
      </c>
      <c r="F16" s="140">
        <f>'day6'!F57</f>
        <v>0</v>
      </c>
      <c r="G16" s="140">
        <f>'day6'!F67</f>
        <v>0</v>
      </c>
      <c r="H16" s="140">
        <f>'day6'!G74</f>
        <v>0</v>
      </c>
      <c r="I16" s="140">
        <f>'day6'!H85</f>
        <v>0</v>
      </c>
      <c r="J16" s="148">
        <f t="shared" si="0"/>
        <v>0</v>
      </c>
      <c r="K16" s="140">
        <f>'day6'!G95</f>
        <v>0</v>
      </c>
      <c r="L16" s="140">
        <f>'day6'!G112</f>
        <v>0</v>
      </c>
      <c r="M16" s="140">
        <f>'day6'!G121</f>
        <v>0</v>
      </c>
      <c r="N16" s="140">
        <f>'day6'!G130</f>
        <v>0</v>
      </c>
      <c r="O16" s="140">
        <f>'day6'!G139</f>
        <v>0</v>
      </c>
      <c r="P16" s="140">
        <f>'day6'!G146</f>
        <v>0</v>
      </c>
      <c r="Q16" s="140">
        <f>'day6'!G153</f>
        <v>0</v>
      </c>
      <c r="R16" s="140">
        <f>'day6'!G160</f>
        <v>0</v>
      </c>
      <c r="S16" s="148">
        <f t="shared" si="1"/>
        <v>0</v>
      </c>
      <c r="T16" s="151">
        <f t="shared" si="2"/>
        <v>0</v>
      </c>
    </row>
    <row r="17" spans="1:20">
      <c r="A17" s="138" t="s">
        <v>115</v>
      </c>
      <c r="B17" s="139">
        <f>'day7'!B4</f>
        <v>42284</v>
      </c>
      <c r="C17" s="140">
        <f>'day7'!I27</f>
        <v>0</v>
      </c>
      <c r="D17" s="140">
        <f>'day7'!G37</f>
        <v>0</v>
      </c>
      <c r="E17" s="140">
        <f>'day7'!G47</f>
        <v>0</v>
      </c>
      <c r="F17" s="140">
        <f>'day7'!F57</f>
        <v>0</v>
      </c>
      <c r="G17" s="140">
        <f>'day7'!F67</f>
        <v>0</v>
      </c>
      <c r="H17" s="140">
        <f>'day7'!G74</f>
        <v>0</v>
      </c>
      <c r="I17" s="140">
        <f>'day7'!H85</f>
        <v>0</v>
      </c>
      <c r="J17" s="148">
        <f t="shared" si="0"/>
        <v>0</v>
      </c>
      <c r="K17" s="140">
        <f>'day7'!G95</f>
        <v>0</v>
      </c>
      <c r="L17" s="140">
        <f>'day7'!G112</f>
        <v>0</v>
      </c>
      <c r="M17" s="140">
        <f>'day7'!G121</f>
        <v>0</v>
      </c>
      <c r="N17" s="140">
        <f>'day7'!G130</f>
        <v>0</v>
      </c>
      <c r="O17" s="140">
        <f>'day7'!G139</f>
        <v>0</v>
      </c>
      <c r="P17" s="140">
        <f>'day7'!G146</f>
        <v>0</v>
      </c>
      <c r="Q17" s="140">
        <f>'day7'!G153</f>
        <v>0</v>
      </c>
      <c r="R17" s="140">
        <f>'day7'!G160</f>
        <v>0</v>
      </c>
      <c r="S17" s="148">
        <f t="shared" si="1"/>
        <v>0</v>
      </c>
      <c r="T17" s="151">
        <f t="shared" si="2"/>
        <v>0</v>
      </c>
    </row>
    <row r="18" spans="1:20" ht="13.5" thickBot="1">
      <c r="A18" s="141"/>
      <c r="B18" s="142" t="s">
        <v>101</v>
      </c>
      <c r="C18" s="143">
        <f t="shared" ref="C18:R18" si="3">SUM(C11:C17)</f>
        <v>0</v>
      </c>
      <c r="D18" s="143">
        <f t="shared" si="3"/>
        <v>0</v>
      </c>
      <c r="E18" s="143">
        <f t="shared" si="3"/>
        <v>0</v>
      </c>
      <c r="F18" s="143">
        <f t="shared" si="3"/>
        <v>0</v>
      </c>
      <c r="G18" s="143">
        <f t="shared" si="3"/>
        <v>0</v>
      </c>
      <c r="H18" s="143">
        <f>SUM(H11:H17)</f>
        <v>0</v>
      </c>
      <c r="I18" s="143">
        <f t="shared" si="3"/>
        <v>0</v>
      </c>
      <c r="J18" s="149">
        <f>SUM(C18:I18)</f>
        <v>0</v>
      </c>
      <c r="K18" s="144">
        <f t="shared" si="3"/>
        <v>0</v>
      </c>
      <c r="L18" s="145">
        <f t="shared" si="3"/>
        <v>0</v>
      </c>
      <c r="M18" s="145">
        <f t="shared" si="3"/>
        <v>0</v>
      </c>
      <c r="N18" s="145">
        <f>SUM(N11:N17)</f>
        <v>0</v>
      </c>
      <c r="O18" s="145">
        <f>SUM(O11:O17)</f>
        <v>0</v>
      </c>
      <c r="P18" s="145">
        <f t="shared" si="3"/>
        <v>0</v>
      </c>
      <c r="Q18" s="145">
        <f t="shared" si="3"/>
        <v>0</v>
      </c>
      <c r="R18" s="145">
        <f t="shared" si="3"/>
        <v>0</v>
      </c>
      <c r="S18" s="149">
        <f t="shared" si="1"/>
        <v>0</v>
      </c>
      <c r="T18" s="152">
        <f t="shared" si="2"/>
        <v>0</v>
      </c>
    </row>
  </sheetData>
  <sheetProtection algorithmName="SHA-512" hashValue="9UE2SIAOCVGXSy5h/gdQBzuM/5Pjhr3EdPgXdDWexrN56x2g9c7JmlYGchB1pffr8C5pxkBTBXfqdHKz4aunQw==" saltValue="byZxF1qLHWELxmJU3bztww==" spinCount="100000" sheet="1" objects="1" scenarios="1"/>
  <phoneticPr fontId="0" type="noConversion"/>
  <pageMargins left="0.7" right="0.7"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1"/>
  <sheetViews>
    <sheetView zoomScaleNormal="100" workbookViewId="0">
      <selection activeCell="I4" sqref="H4:I4"/>
    </sheetView>
  </sheetViews>
  <sheetFormatPr defaultRowHeight="12.75"/>
  <cols>
    <col min="1" max="1" width="26.85546875" style="1" customWidth="1"/>
    <col min="2" max="2" width="15.42578125" style="5" customWidth="1"/>
    <col min="3" max="3" width="7.85546875" style="1" customWidth="1"/>
    <col min="4" max="4" width="10.140625" style="1" customWidth="1"/>
    <col min="5" max="5" width="12.28515625" style="1" customWidth="1"/>
    <col min="6" max="6" width="12.42578125" style="1" customWidth="1"/>
    <col min="7" max="7" width="16.42578125" style="1" customWidth="1"/>
    <col min="8" max="8" width="12.7109375" style="1" customWidth="1"/>
    <col min="9" max="9" width="12.7109375" customWidth="1"/>
    <col min="10" max="10" width="13" customWidth="1"/>
  </cols>
  <sheetData>
    <row r="1" spans="1:10" ht="15.75" customHeight="1" thickBot="1">
      <c r="A1" s="19" t="s">
        <v>3</v>
      </c>
      <c r="B1" s="354" t="str">
        <f>'Daily Summary'!K2</f>
        <v>S15025</v>
      </c>
      <c r="D1" s="12"/>
      <c r="E1" s="20" t="s">
        <v>51</v>
      </c>
      <c r="F1" s="355" t="str">
        <f>'Daily Summary'!A1</f>
        <v>T/S Kevin McCormack</v>
      </c>
      <c r="G1" s="356"/>
      <c r="H1" s="24"/>
    </row>
    <row r="2" spans="1:10">
      <c r="A2" s="7"/>
      <c r="B2" s="7"/>
      <c r="C2" s="7"/>
      <c r="D2" s="5"/>
      <c r="E2" s="7"/>
      <c r="F2" s="5"/>
      <c r="G2" s="7"/>
      <c r="H2" s="5"/>
    </row>
    <row r="3" spans="1:10">
      <c r="A3" s="7"/>
      <c r="B3" s="7"/>
      <c r="C3" s="7"/>
      <c r="D3" s="5"/>
      <c r="E3" s="7"/>
      <c r="F3" s="5"/>
      <c r="G3" s="7"/>
      <c r="H3" s="5"/>
    </row>
    <row r="4" spans="1:10" ht="13.5" thickBot="1">
      <c r="A4" s="21" t="s">
        <v>53</v>
      </c>
      <c r="B4" s="157">
        <v>42278</v>
      </c>
      <c r="C4" s="22"/>
      <c r="D4" s="9"/>
      <c r="E4" s="6" t="s">
        <v>52</v>
      </c>
      <c r="F4" s="23"/>
      <c r="G4" s="158"/>
      <c r="H4" s="159"/>
      <c r="I4" s="159"/>
    </row>
    <row r="5" spans="1:10" ht="13.5" thickBot="1">
      <c r="A5" s="5"/>
      <c r="C5" s="18"/>
      <c r="D5" s="7"/>
      <c r="E5" s="5"/>
      <c r="F5" s="5"/>
      <c r="H5" s="7"/>
      <c r="I5" s="5"/>
    </row>
    <row r="6" spans="1:10" s="66" customFormat="1" ht="10.5">
      <c r="A6" s="180"/>
      <c r="B6" s="181" t="s">
        <v>209</v>
      </c>
      <c r="C6" s="181" t="s">
        <v>257</v>
      </c>
      <c r="D6" s="182"/>
      <c r="E6" s="181" t="s">
        <v>4</v>
      </c>
      <c r="F6" s="182"/>
      <c r="G6" s="181" t="s">
        <v>2</v>
      </c>
      <c r="H6" s="181" t="s">
        <v>5</v>
      </c>
      <c r="I6" s="183"/>
    </row>
    <row r="7" spans="1:10" s="66" customFormat="1" ht="11.25" thickBot="1">
      <c r="A7" s="184" t="s">
        <v>54</v>
      </c>
      <c r="B7" s="185" t="s">
        <v>210</v>
      </c>
      <c r="C7" s="185"/>
      <c r="D7" s="185" t="s">
        <v>10</v>
      </c>
      <c r="E7" s="185" t="s">
        <v>1</v>
      </c>
      <c r="F7" s="185" t="s">
        <v>6</v>
      </c>
      <c r="G7" s="185" t="s">
        <v>7</v>
      </c>
      <c r="H7" s="185" t="s">
        <v>8</v>
      </c>
      <c r="I7" s="186" t="s">
        <v>9</v>
      </c>
      <c r="J7" s="187"/>
    </row>
    <row r="8" spans="1:10" s="66" customFormat="1" ht="10.5">
      <c r="A8" s="188" t="s">
        <v>182</v>
      </c>
      <c r="B8" s="189"/>
      <c r="C8" s="189"/>
      <c r="D8" s="190" t="s">
        <v>183</v>
      </c>
      <c r="E8" s="191" t="s">
        <v>70</v>
      </c>
      <c r="F8" s="192" t="s">
        <v>184</v>
      </c>
      <c r="G8" s="193">
        <v>0</v>
      </c>
      <c r="H8" s="194">
        <f>INDEX(rate!$F$4:$G$57,MATCH(E8,rate!$F$4:$F$57,0),2)</f>
        <v>115</v>
      </c>
      <c r="I8" s="195">
        <f>(G8*H8)</f>
        <v>0</v>
      </c>
      <c r="J8" s="196"/>
    </row>
    <row r="9" spans="1:10" s="66" customFormat="1" ht="10.5">
      <c r="A9" s="197" t="s">
        <v>182</v>
      </c>
      <c r="B9" s="198"/>
      <c r="C9" s="204"/>
      <c r="D9" s="199" t="s">
        <v>183</v>
      </c>
      <c r="E9" s="200" t="s">
        <v>203</v>
      </c>
      <c r="F9" s="156" t="s">
        <v>184</v>
      </c>
      <c r="G9" s="201">
        <v>0</v>
      </c>
      <c r="H9" s="202">
        <f>INDEX(rate!$F$4:$G$57,MATCH(E9,rate!$F$4:$F$57,0),2)</f>
        <v>90</v>
      </c>
      <c r="I9" s="203">
        <f t="shared" ref="I9:I25" si="0">(G9*H9)</f>
        <v>0</v>
      </c>
    </row>
    <row r="10" spans="1:10" s="66" customFormat="1" ht="10.5">
      <c r="A10" s="197" t="s">
        <v>182</v>
      </c>
      <c r="B10" s="198"/>
      <c r="C10" s="204"/>
      <c r="D10" s="199" t="s">
        <v>183</v>
      </c>
      <c r="E10" s="200" t="s">
        <v>204</v>
      </c>
      <c r="F10" s="156" t="s">
        <v>184</v>
      </c>
      <c r="G10" s="201">
        <v>0</v>
      </c>
      <c r="H10" s="202">
        <f>INDEX(rate!$F$4:$G$57,MATCH(E10,rate!$F$4:$F$57,0),2)</f>
        <v>107</v>
      </c>
      <c r="I10" s="203">
        <f t="shared" si="0"/>
        <v>0</v>
      </c>
    </row>
    <row r="11" spans="1:10" s="66" customFormat="1" ht="10.5">
      <c r="A11" s="197" t="s">
        <v>182</v>
      </c>
      <c r="B11" s="198"/>
      <c r="C11" s="204"/>
      <c r="D11" s="199" t="s">
        <v>183</v>
      </c>
      <c r="E11" s="200" t="s">
        <v>205</v>
      </c>
      <c r="F11" s="156" t="s">
        <v>184</v>
      </c>
      <c r="G11" s="201">
        <v>0</v>
      </c>
      <c r="H11" s="202">
        <f>INDEX(rate!$F$4:$G$57,MATCH(E11,rate!$F$4:$F$57,0),2)</f>
        <v>124</v>
      </c>
      <c r="I11" s="203">
        <f t="shared" si="0"/>
        <v>0</v>
      </c>
    </row>
    <row r="12" spans="1:10" s="66" customFormat="1" ht="10.5">
      <c r="A12" s="197" t="s">
        <v>182</v>
      </c>
      <c r="B12" s="198"/>
      <c r="C12" s="204"/>
      <c r="D12" s="199" t="s">
        <v>183</v>
      </c>
      <c r="E12" s="200" t="s">
        <v>206</v>
      </c>
      <c r="F12" s="156" t="s">
        <v>184</v>
      </c>
      <c r="G12" s="201">
        <v>0</v>
      </c>
      <c r="H12" s="202">
        <f>INDEX(rate!$F$4:$G$57,MATCH(E12,rate!$F$4:$F$57,0),2)</f>
        <v>140</v>
      </c>
      <c r="I12" s="203">
        <f t="shared" si="0"/>
        <v>0</v>
      </c>
    </row>
    <row r="13" spans="1:10" s="66" customFormat="1" ht="10.5">
      <c r="A13" s="197" t="s">
        <v>182</v>
      </c>
      <c r="B13" s="198"/>
      <c r="C13" s="204"/>
      <c r="D13" s="199" t="s">
        <v>183</v>
      </c>
      <c r="E13" s="200" t="s">
        <v>207</v>
      </c>
      <c r="F13" s="156" t="s">
        <v>184</v>
      </c>
      <c r="G13" s="201">
        <v>0</v>
      </c>
      <c r="H13" s="202">
        <f>INDEX(rate!$F$4:$G$57,MATCH(E13,rate!$F$4:$F$57,0),2)</f>
        <v>159</v>
      </c>
      <c r="I13" s="203">
        <f t="shared" si="0"/>
        <v>0</v>
      </c>
    </row>
    <row r="14" spans="1:10" s="66" customFormat="1" ht="10.5">
      <c r="A14" s="197" t="s">
        <v>182</v>
      </c>
      <c r="B14" s="198"/>
      <c r="C14" s="204"/>
      <c r="D14" s="199" t="s">
        <v>183</v>
      </c>
      <c r="E14" s="200" t="s">
        <v>70</v>
      </c>
      <c r="F14" s="156" t="s">
        <v>184</v>
      </c>
      <c r="G14" s="201">
        <v>0</v>
      </c>
      <c r="H14" s="202">
        <f>INDEX(rate!$F$4:$G$57,MATCH(E14,rate!$F$4:$F$57,0),2)</f>
        <v>115</v>
      </c>
      <c r="I14" s="203">
        <f t="shared" si="0"/>
        <v>0</v>
      </c>
    </row>
    <row r="15" spans="1:10" s="66" customFormat="1" ht="10.5">
      <c r="A15" s="197" t="s">
        <v>182</v>
      </c>
      <c r="B15" s="198"/>
      <c r="C15" s="204"/>
      <c r="D15" s="199" t="s">
        <v>183</v>
      </c>
      <c r="E15" s="200" t="s">
        <v>187</v>
      </c>
      <c r="F15" s="156" t="s">
        <v>184</v>
      </c>
      <c r="G15" s="201">
        <v>0</v>
      </c>
      <c r="H15" s="202">
        <f>INDEX(rate!$F$4:$G$57,MATCH(E15,rate!$F$4:$F$57,0),2)</f>
        <v>184</v>
      </c>
      <c r="I15" s="203">
        <f t="shared" si="0"/>
        <v>0</v>
      </c>
    </row>
    <row r="16" spans="1:10"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222" t="s">
        <v>192</v>
      </c>
      <c r="B30" s="223"/>
      <c r="C30" s="380" t="s">
        <v>212</v>
      </c>
      <c r="D30" s="224" t="s">
        <v>18</v>
      </c>
      <c r="E30" s="224" t="s">
        <v>7</v>
      </c>
      <c r="F30" s="224"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218"/>
      <c r="D39" s="219" t="s">
        <v>8</v>
      </c>
      <c r="E39" s="219" t="s">
        <v>16</v>
      </c>
      <c r="F39" s="219" t="s">
        <v>5</v>
      </c>
      <c r="G39" s="220"/>
      <c r="H39" s="221" t="s">
        <v>211</v>
      </c>
    </row>
    <row r="40" spans="1:8" s="66" customFormat="1" ht="11.25" thickBot="1">
      <c r="A40" s="222" t="s">
        <v>193</v>
      </c>
      <c r="B40" s="223" t="s">
        <v>214</v>
      </c>
      <c r="C40" s="248"/>
      <c r="D40" s="224" t="s">
        <v>18</v>
      </c>
      <c r="E40" s="224" t="s">
        <v>7</v>
      </c>
      <c r="F40" s="224"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222" t="s">
        <v>56</v>
      </c>
      <c r="B50" s="223" t="s">
        <v>215</v>
      </c>
      <c r="C50" s="224" t="s">
        <v>18</v>
      </c>
      <c r="D50" s="224" t="s">
        <v>7</v>
      </c>
      <c r="E50" s="224"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222" t="s">
        <v>57</v>
      </c>
      <c r="B60" s="223"/>
      <c r="C60" s="224" t="s">
        <v>18</v>
      </c>
      <c r="D60" s="224" t="s">
        <v>216</v>
      </c>
      <c r="E60" s="224"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282" t="s">
        <v>246</v>
      </c>
      <c r="B69" s="283"/>
      <c r="C69" s="284" t="s">
        <v>247</v>
      </c>
      <c r="D69" s="285"/>
      <c r="E69" s="283"/>
      <c r="F69" s="312" t="s">
        <v>248</v>
      </c>
      <c r="G69" s="299"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222" t="s">
        <v>58</v>
      </c>
      <c r="B77" s="223" t="s">
        <v>93</v>
      </c>
      <c r="C77" s="224" t="s">
        <v>18</v>
      </c>
      <c r="D77" s="224" t="s">
        <v>217</v>
      </c>
      <c r="E77" s="224" t="s">
        <v>8</v>
      </c>
      <c r="F77" s="224" t="s">
        <v>19</v>
      </c>
      <c r="G77" s="270" t="s">
        <v>191</v>
      </c>
      <c r="H77" s="225" t="s">
        <v>2</v>
      </c>
    </row>
    <row r="78" spans="1:8" s="66" customFormat="1" ht="10.5">
      <c r="A78" s="227" t="s">
        <v>321</v>
      </c>
      <c r="B78" s="271"/>
      <c r="C78" s="272" t="str">
        <f>INDEX(rate!$A$91:$D$124,MATCH(A78,rate!$A$91:$A$124,0),4)</f>
        <v>DAYS</v>
      </c>
      <c r="D78" s="273">
        <v>0</v>
      </c>
      <c r="E78" s="202"/>
      <c r="F78" s="272">
        <f>INDEX(rate!$A$91:$D$124,MATCH(A78,rate!$A$91:$A$124,0),3)</f>
        <v>6.86</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282" t="s">
        <v>116</v>
      </c>
      <c r="B97" s="283"/>
      <c r="C97" s="284" t="s">
        <v>23</v>
      </c>
      <c r="D97" s="285"/>
      <c r="E97" s="283"/>
      <c r="F97" s="283" t="s">
        <v>24</v>
      </c>
      <c r="G97" s="299"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243</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v>0</v>
      </c>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10863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8" type="noConversion"/>
  <dataValidations xWindow="468" yWindow="220" count="6">
    <dataValidation type="list" allowBlank="1" showInputMessage="1" showErrorMessage="1" prompt="click on arrow for a drop down list" sqref="A51:A55">
      <formula1>$A$318:$A$323</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A31:A35">
      <formula1>$A$281:$A$293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4.140625" style="1" customWidth="1"/>
    <col min="2" max="2" width="15.140625" style="5" customWidth="1"/>
    <col min="3" max="3" width="9" style="1" customWidth="1"/>
    <col min="4" max="4" width="11" style="1" customWidth="1"/>
    <col min="5" max="5" width="12.85546875" style="1" customWidth="1"/>
    <col min="6" max="6" width="14.7109375" style="1" customWidth="1"/>
    <col min="7" max="7" width="15.28515625" style="1" customWidth="1"/>
    <col min="8" max="8" width="14.5703125" style="1" customWidth="1"/>
    <col min="9" max="9" width="13.7109375" customWidth="1"/>
    <col min="10" max="10" width="13.28515625" customWidth="1"/>
  </cols>
  <sheetData>
    <row r="1" spans="1:16" s="1" customFormat="1" ht="16.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42279</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330</v>
      </c>
      <c r="B78" s="271"/>
      <c r="C78" s="272" t="str">
        <f>INDEX(rate!$A$91:$D$124,MATCH(A78,rate!$A$91:$A$124,0),4)</f>
        <v>DAYS</v>
      </c>
      <c r="D78" s="273"/>
      <c r="E78" s="392"/>
      <c r="F78" s="272">
        <f>INDEX(rate!$A$91:$D$124,MATCH(A78,rate!$A$91:$A$124,0),3)</f>
        <v>7.63</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xWindow="87" yWindow="392"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5.7109375" style="1" customWidth="1"/>
    <col min="2" max="2" width="15.140625" style="5" customWidth="1"/>
    <col min="3" max="3" width="8.28515625" style="1" customWidth="1"/>
    <col min="4" max="4" width="10.140625" style="1" customWidth="1"/>
    <col min="5" max="5" width="12" style="1" customWidth="1"/>
    <col min="6" max="6" width="14.7109375" style="1" customWidth="1"/>
    <col min="7" max="7" width="15.140625" style="1" customWidth="1"/>
    <col min="8" max="8" width="14.7109375" style="1" customWidth="1"/>
    <col min="9" max="9" width="13.28515625" customWidth="1"/>
    <col min="10" max="10" width="12.85546875" customWidth="1"/>
  </cols>
  <sheetData>
    <row r="1" spans="1:16" s="1" customFormat="1" ht="15.7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42280</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33</v>
      </c>
      <c r="F20" s="156" t="s">
        <v>184</v>
      </c>
      <c r="G20" s="201">
        <v>0</v>
      </c>
      <c r="H20" s="202">
        <f>INDEX(rate!$F$4:$G$57,MATCH(E20,rate!$F$4:$F$57,0),2)</f>
        <v>67</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234</v>
      </c>
      <c r="B33" s="228"/>
      <c r="C33" s="229"/>
      <c r="D33" s="202" t="str">
        <f>INDEX(rate!$A$4:$D$16,MATCH(A33,rate!$A$4:$A$16,0),4)</f>
        <v>HOURS</v>
      </c>
      <c r="E33" s="230">
        <v>0</v>
      </c>
      <c r="F33" s="231">
        <f>INDEX(rate!$A$4:$D$16,MATCH(A33,rate!$A$4:$A$16,0),2)</f>
        <v>6839</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291</v>
      </c>
      <c r="B41" s="250"/>
      <c r="C41" s="251"/>
      <c r="D41" s="194" t="str">
        <f>INDEX(rate!$A$17:$D$38,MATCH(A41,rate!$A$17:$A$38,0),4)</f>
        <v>HOURS</v>
      </c>
      <c r="E41" s="252">
        <v>0</v>
      </c>
      <c r="F41" s="253">
        <f>INDEX(rate!$A$17:$D$38,MATCH(A41,rate!$A$17:$A$38,0),2)</f>
        <v>25611</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288</v>
      </c>
      <c r="B51" s="261"/>
      <c r="C51" s="194" t="str">
        <f>INDEX(rate!$A$41:$D$46,MATCH(A51,rate!$A$41:$A$46,0),4)</f>
        <v>HOURS</v>
      </c>
      <c r="D51" s="252">
        <v>0</v>
      </c>
      <c r="E51" s="194">
        <f>INDEX(rate!$A$41:$D$46,MATCH(A51,rate!$A$41:$A$46,0),2)</f>
        <v>10853</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337</v>
      </c>
      <c r="B78" s="271"/>
      <c r="C78" s="272" t="str">
        <f>INDEX(rate!$A$91:$D$124,MATCH(A78,rate!$A$91:$A$124,0),4)</f>
        <v>DAYS</v>
      </c>
      <c r="D78" s="273"/>
      <c r="E78" s="392"/>
      <c r="F78" s="272">
        <f>INDEX(rate!$A$91:$D$124,MATCH(A78,rate!$A$91:$A$124,0),3)</f>
        <v>11.36</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243</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xWindow="85" yWindow="326"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zoomScaleNormal="100" workbookViewId="0">
      <selection activeCell="H3" sqref="H3"/>
    </sheetView>
  </sheetViews>
  <sheetFormatPr defaultRowHeight="12.75"/>
  <cols>
    <col min="1" max="1" width="24.42578125" style="1" customWidth="1"/>
    <col min="2" max="2" width="14.85546875" style="5" customWidth="1"/>
    <col min="3" max="3" width="7.42578125" style="1" customWidth="1"/>
    <col min="4" max="4" width="10.140625" style="1" customWidth="1"/>
    <col min="5" max="5" width="11.85546875" style="1" customWidth="1"/>
    <col min="6" max="6" width="14.7109375" style="1" customWidth="1"/>
    <col min="7" max="7" width="15" style="1" customWidth="1"/>
    <col min="8" max="8" width="15.42578125" style="1" customWidth="1"/>
    <col min="9" max="9" width="14.5703125" customWidth="1"/>
    <col min="10" max="10" width="14" customWidth="1"/>
  </cols>
  <sheetData>
    <row r="1" spans="1:16" s="1" customFormat="1" ht="17.2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42281</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299</v>
      </c>
      <c r="B78" s="271"/>
      <c r="C78" s="272" t="str">
        <f>INDEX(rate!$A$91:$D$124,MATCH(A78,rate!$A$91:$A$124,0),4)</f>
        <v>DAYS</v>
      </c>
      <c r="D78" s="273">
        <v>0</v>
      </c>
      <c r="E78" s="392"/>
      <c r="F78" s="272">
        <f>INDEX(rate!$A$91:$D$124,MATCH(A78,rate!$A$91:$A$124,0),3)</f>
        <v>5.16</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9924</v>
      </c>
      <c r="D318" s="69" t="s">
        <v>29</v>
      </c>
      <c r="F318" s="66" t="s">
        <v>190</v>
      </c>
      <c r="G318" s="70">
        <v>136</v>
      </c>
      <c r="H318"/>
    </row>
    <row r="319" spans="1:8">
      <c r="A319" s="66" t="s">
        <v>286</v>
      </c>
      <c r="B319" s="75">
        <v>28638</v>
      </c>
      <c r="D319" s="69" t="s">
        <v>29</v>
      </c>
      <c r="F319" s="66" t="s">
        <v>258</v>
      </c>
      <c r="G319" s="70">
        <v>134</v>
      </c>
      <c r="H319"/>
    </row>
    <row r="320" spans="1:8">
      <c r="A320" s="66" t="s">
        <v>138</v>
      </c>
      <c r="B320" s="70">
        <v>21205</v>
      </c>
      <c r="D320" s="69" t="s">
        <v>29</v>
      </c>
      <c r="F320" s="66" t="s">
        <v>259</v>
      </c>
      <c r="G320" s="70">
        <v>110</v>
      </c>
      <c r="H320"/>
    </row>
    <row r="321" spans="1:8">
      <c r="A321" s="66" t="s">
        <v>287</v>
      </c>
      <c r="B321" s="70">
        <v>14979</v>
      </c>
      <c r="D321" s="69" t="s">
        <v>29</v>
      </c>
      <c r="F321" s="66" t="s">
        <v>74</v>
      </c>
      <c r="G321" s="72">
        <v>33</v>
      </c>
      <c r="H321"/>
    </row>
    <row r="322" spans="1:8">
      <c r="A322" s="66" t="s">
        <v>288</v>
      </c>
      <c r="B322" s="70">
        <v>12151</v>
      </c>
      <c r="D322" s="69" t="s">
        <v>29</v>
      </c>
      <c r="F322" s="68" t="s">
        <v>75</v>
      </c>
      <c r="G322" s="73">
        <v>39</v>
      </c>
      <c r="H322"/>
    </row>
    <row r="323" spans="1:8">
      <c r="A323" s="66" t="s">
        <v>139</v>
      </c>
      <c r="B323" s="70">
        <v>8226</v>
      </c>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xWindow="87" yWindow="659"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I4" sqref="I4"/>
    </sheetView>
  </sheetViews>
  <sheetFormatPr defaultRowHeight="12.75"/>
  <cols>
    <col min="1" max="1" width="24.7109375" style="1" customWidth="1"/>
    <col min="2" max="2" width="14.28515625" style="5" customWidth="1"/>
    <col min="3" max="3" width="7.5703125" style="1" customWidth="1"/>
    <col min="4" max="4" width="10.140625" style="1" customWidth="1"/>
    <col min="5" max="5" width="12.28515625" style="1" customWidth="1"/>
    <col min="6" max="6" width="16" style="1" customWidth="1"/>
    <col min="7" max="7" width="14" style="1" customWidth="1"/>
    <col min="8" max="8" width="15" style="1" customWidth="1"/>
    <col min="9" max="9" width="13.28515625" customWidth="1"/>
    <col min="10" max="10" width="14.140625" customWidth="1"/>
  </cols>
  <sheetData>
    <row r="1" spans="1:16" s="1" customFormat="1" ht="16.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42282</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335</v>
      </c>
      <c r="B78" s="271"/>
      <c r="C78" s="272" t="str">
        <f>INDEX(rate!$A$91:$D$124,MATCH(A78,rate!$A$91:$A$124,0),4)</f>
        <v>DAYS</v>
      </c>
      <c r="D78" s="273"/>
      <c r="E78" s="392"/>
      <c r="F78" s="272">
        <f>INDEX(rate!$A$91:$D$124,MATCH(A78,rate!$A$91:$A$124,0),3)</f>
        <v>5.33</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337</v>
      </c>
      <c r="B80" s="275"/>
      <c r="C80" s="272" t="str">
        <f>INDEX(rate!$A$91:$D$124,MATCH(A80,rate!$A$91:$A$124,0),4)</f>
        <v>DAYS</v>
      </c>
      <c r="D80" s="273">
        <v>0</v>
      </c>
      <c r="E80" s="392"/>
      <c r="F80" s="272">
        <f>INDEX(rate!$A$91:$D$124,MATCH(A80,rate!$A$91:$A$124,0),3)</f>
        <v>11.36</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row>
    <row r="164" spans="1:9" ht="13.5" thickBot="1">
      <c r="A164"/>
    </row>
    <row r="165" spans="1:9" s="43" customFormat="1" ht="25.5" thickBot="1">
      <c r="A165" s="386" t="s">
        <v>327</v>
      </c>
      <c r="B165" s="381"/>
      <c r="C165" s="382"/>
      <c r="D165" s="383"/>
      <c r="E165" s="382"/>
      <c r="F165" s="383"/>
      <c r="G165" s="382"/>
      <c r="H165" s="384"/>
      <c r="I165" s="385"/>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xWindow="87" yWindow="547"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8.42578125" style="1" customWidth="1"/>
    <col min="2" max="2" width="14.28515625" style="5" customWidth="1"/>
    <col min="3" max="3" width="8.42578125" style="1" customWidth="1"/>
    <col min="4" max="4" width="10.5703125" style="1" customWidth="1"/>
    <col min="5" max="5" width="12.28515625" style="1" customWidth="1"/>
    <col min="6" max="6" width="14.7109375" style="1" customWidth="1"/>
    <col min="7" max="7" width="14.140625" style="1" customWidth="1"/>
    <col min="8" max="8" width="15.140625" style="1" customWidth="1"/>
    <col min="9" max="9" width="13" customWidth="1"/>
    <col min="10" max="10" width="13.7109375" customWidth="1"/>
  </cols>
  <sheetData>
    <row r="1" spans="1:16" s="1" customFormat="1" ht="15.7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42283</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305</v>
      </c>
      <c r="B78" s="271"/>
      <c r="C78" s="272" t="str">
        <f>INDEX(rate!$A$91:$D$124,MATCH(A78,rate!$A$91:$A$124,0),4)</f>
        <v>DAYS</v>
      </c>
      <c r="D78" s="273"/>
      <c r="E78" s="392"/>
      <c r="F78" s="272">
        <f>INDEX(rate!$A$91:$D$124,MATCH(A78,rate!$A$91:$A$124,0),3)</f>
        <v>9.86</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5.9</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5.9</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43171.619408680555</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6940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0.18</v>
      </c>
      <c r="C368" s="69"/>
      <c r="D368" s="69" t="s">
        <v>31</v>
      </c>
      <c r="H368"/>
    </row>
    <row r="369" spans="1:8">
      <c r="A369" s="66" t="s">
        <v>330</v>
      </c>
      <c r="B369" s="388"/>
      <c r="C369" s="70">
        <v>7.63</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5.9</v>
      </c>
      <c r="D373" s="69" t="s">
        <v>49</v>
      </c>
      <c r="H373"/>
    </row>
    <row r="374" spans="1:8">
      <c r="A374" s="66" t="s">
        <v>334</v>
      </c>
      <c r="B374" s="387">
        <v>0.13</v>
      </c>
      <c r="C374" s="70"/>
      <c r="D374" s="69" t="s">
        <v>31</v>
      </c>
      <c r="H374"/>
    </row>
    <row r="375" spans="1:8">
      <c r="A375" s="66" t="s">
        <v>335</v>
      </c>
      <c r="B375" s="387"/>
      <c r="C375" s="70">
        <v>5.33</v>
      </c>
      <c r="D375" s="69" t="s">
        <v>49</v>
      </c>
      <c r="H375"/>
    </row>
    <row r="376" spans="1:8">
      <c r="A376" s="66" t="s">
        <v>336</v>
      </c>
      <c r="B376" s="387">
        <v>0.25</v>
      </c>
      <c r="C376" s="70"/>
      <c r="D376" s="69" t="s">
        <v>31</v>
      </c>
      <c r="H376"/>
    </row>
    <row r="377" spans="1:8">
      <c r="A377" s="66" t="s">
        <v>337</v>
      </c>
      <c r="B377" s="387"/>
      <c r="C377" s="70">
        <v>11.36</v>
      </c>
      <c r="D377" s="69" t="s">
        <v>49</v>
      </c>
      <c r="H377"/>
    </row>
    <row r="378" spans="1:8">
      <c r="A378" s="66" t="s">
        <v>298</v>
      </c>
      <c r="B378" s="387">
        <v>0.14499999999999999</v>
      </c>
      <c r="C378" s="70"/>
      <c r="D378" s="69" t="s">
        <v>31</v>
      </c>
      <c r="H378"/>
    </row>
    <row r="379" spans="1:8">
      <c r="A379" s="66" t="s">
        <v>299</v>
      </c>
      <c r="B379" s="387"/>
      <c r="C379" s="70">
        <v>5.16</v>
      </c>
      <c r="D379" s="69" t="s">
        <v>49</v>
      </c>
      <c r="H379"/>
    </row>
    <row r="380" spans="1:8">
      <c r="A380" s="66" t="s">
        <v>300</v>
      </c>
      <c r="B380" s="387">
        <v>0.20799999999999999</v>
      </c>
      <c r="C380" s="74"/>
      <c r="D380" s="69" t="s">
        <v>31</v>
      </c>
      <c r="H380"/>
    </row>
    <row r="381" spans="1:8">
      <c r="A381" s="66" t="s">
        <v>301</v>
      </c>
      <c r="B381" s="387"/>
      <c r="C381" s="72">
        <v>7.93</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0.27200000000000002</v>
      </c>
      <c r="C384" s="72"/>
      <c r="D384" s="69" t="s">
        <v>31</v>
      </c>
      <c r="H384"/>
    </row>
    <row r="385" spans="1:8">
      <c r="A385" s="66" t="s">
        <v>305</v>
      </c>
      <c r="B385" s="389"/>
      <c r="C385" s="72">
        <v>9.86</v>
      </c>
      <c r="D385" s="69" t="s">
        <v>49</v>
      </c>
      <c r="H385"/>
    </row>
    <row r="386" spans="1:8">
      <c r="A386" s="66" t="s">
        <v>306</v>
      </c>
      <c r="B386" s="389">
        <v>0.316</v>
      </c>
      <c r="C386" s="72"/>
      <c r="D386" s="69" t="s">
        <v>31</v>
      </c>
      <c r="H386"/>
    </row>
    <row r="387" spans="1:8">
      <c r="A387" s="66" t="s">
        <v>307</v>
      </c>
      <c r="B387" s="389"/>
      <c r="C387" s="72">
        <v>9.33</v>
      </c>
      <c r="D387" s="69" t="s">
        <v>49</v>
      </c>
      <c r="H387"/>
    </row>
    <row r="388" spans="1:8">
      <c r="A388" s="66" t="s">
        <v>308</v>
      </c>
      <c r="B388" s="389">
        <v>0.25900000000000001</v>
      </c>
      <c r="C388" s="72"/>
      <c r="D388" s="69" t="s">
        <v>31</v>
      </c>
      <c r="H388"/>
    </row>
    <row r="389" spans="1:8">
      <c r="A389" s="66" t="s">
        <v>309</v>
      </c>
      <c r="B389" s="389"/>
      <c r="C389" s="72">
        <v>6.53</v>
      </c>
      <c r="D389" s="69" t="s">
        <v>49</v>
      </c>
      <c r="H389"/>
    </row>
    <row r="390" spans="1:8">
      <c r="A390" s="66" t="s">
        <v>310</v>
      </c>
      <c r="B390" s="389">
        <v>0.25</v>
      </c>
      <c r="C390" s="72"/>
      <c r="D390" s="69" t="s">
        <v>31</v>
      </c>
      <c r="H390"/>
    </row>
    <row r="391" spans="1:8">
      <c r="A391" s="68" t="s">
        <v>311</v>
      </c>
      <c r="B391" s="390"/>
      <c r="C391" s="73">
        <v>7.7</v>
      </c>
      <c r="D391" s="69" t="s">
        <v>49</v>
      </c>
      <c r="H391"/>
    </row>
    <row r="392" spans="1:8">
      <c r="A392" s="68" t="s">
        <v>312</v>
      </c>
      <c r="B392" s="390">
        <v>0.26400000000000001</v>
      </c>
      <c r="C392" s="73"/>
      <c r="D392" s="69" t="s">
        <v>31</v>
      </c>
      <c r="H392"/>
    </row>
    <row r="393" spans="1:8">
      <c r="A393" s="68" t="s">
        <v>313</v>
      </c>
      <c r="B393" s="390"/>
      <c r="C393" s="73">
        <v>6.66</v>
      </c>
      <c r="D393" s="69" t="s">
        <v>49</v>
      </c>
      <c r="E393"/>
      <c r="H393"/>
    </row>
    <row r="394" spans="1:8">
      <c r="A394" s="68" t="s">
        <v>314</v>
      </c>
      <c r="B394" s="390">
        <v>0.26400000000000001</v>
      </c>
      <c r="C394" s="73"/>
      <c r="D394" s="69" t="s">
        <v>31</v>
      </c>
      <c r="E394"/>
      <c r="H394"/>
    </row>
    <row r="395" spans="1:8">
      <c r="A395" s="68" t="s">
        <v>315</v>
      </c>
      <c r="B395" s="390"/>
      <c r="C395" s="73">
        <v>6.86</v>
      </c>
      <c r="D395" s="69" t="s">
        <v>49</v>
      </c>
      <c r="E395"/>
      <c r="H395"/>
    </row>
    <row r="396" spans="1:8">
      <c r="A396" s="68" t="s">
        <v>316</v>
      </c>
      <c r="B396" s="390">
        <v>0.308</v>
      </c>
      <c r="C396" s="73"/>
      <c r="D396" s="69" t="s">
        <v>31</v>
      </c>
      <c r="E396"/>
      <c r="H396"/>
    </row>
    <row r="397" spans="1:8">
      <c r="A397" s="68" t="s">
        <v>317</v>
      </c>
      <c r="B397" s="390"/>
      <c r="C397" s="73">
        <v>7.1</v>
      </c>
      <c r="D397" s="69" t="s">
        <v>49</v>
      </c>
      <c r="E397"/>
      <c r="H397"/>
    </row>
    <row r="398" spans="1:8">
      <c r="A398" s="68" t="s">
        <v>318</v>
      </c>
      <c r="B398" s="390">
        <v>0.26400000000000001</v>
      </c>
      <c r="C398" s="73"/>
      <c r="D398" s="69" t="s">
        <v>31</v>
      </c>
    </row>
    <row r="399" spans="1:8">
      <c r="A399" s="68" t="s">
        <v>319</v>
      </c>
      <c r="B399" s="390"/>
      <c r="C399" s="73">
        <v>6.66</v>
      </c>
      <c r="D399" s="69" t="s">
        <v>49</v>
      </c>
    </row>
    <row r="400" spans="1:8">
      <c r="A400" s="68" t="s">
        <v>320</v>
      </c>
      <c r="B400" s="390">
        <v>0.26400000000000001</v>
      </c>
      <c r="C400" s="73"/>
      <c r="D400" s="69" t="s">
        <v>31</v>
      </c>
    </row>
    <row r="401" spans="1:4">
      <c r="A401" s="68" t="s">
        <v>321</v>
      </c>
      <c r="B401" s="390"/>
      <c r="C401" s="73">
        <v>6.86</v>
      </c>
      <c r="D401" s="76" t="s">
        <v>49</v>
      </c>
    </row>
  </sheetData>
  <phoneticPr fontId="0" type="noConversion"/>
  <dataValidations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2018-03-12T18:35:51Z</cp:lastPrinted>
  <dcterms:created xsi:type="dcterms:W3CDTF">1997-08-18T12:15:12Z</dcterms:created>
  <dcterms:modified xsi:type="dcterms:W3CDTF">2018-03-12T18:52:41Z</dcterms:modified>
</cp:coreProperties>
</file>