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C:\Users\Robert\Documents\Published Workbooks\"/>
    </mc:Choice>
  </mc:AlternateContent>
  <bookViews>
    <workbookView xWindow="0" yWindow="0" windowWidth="24000" windowHeight="8910" tabRatio="588"/>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71027"/>
</workbook>
</file>

<file path=xl/calcChain.xml><?xml version="1.0" encoding="utf-8"?>
<calcChain xmlns="http://schemas.openxmlformats.org/spreadsheetml/2006/main">
  <c r="C387" i="15" l="1"/>
  <c r="C375" i="15"/>
  <c r="C387" i="16"/>
  <c r="C375" i="16"/>
  <c r="C387" i="17"/>
  <c r="C375" i="17"/>
  <c r="C387" i="18"/>
  <c r="C375" i="18"/>
  <c r="C387" i="19"/>
  <c r="C375" i="19"/>
  <c r="C387" i="20"/>
  <c r="C375" i="20"/>
  <c r="C387" i="21"/>
  <c r="C375" i="21"/>
  <c r="C387" i="22"/>
  <c r="C375" i="22"/>
  <c r="C387" i="23"/>
  <c r="C375" i="23"/>
  <c r="C387" i="24"/>
  <c r="C375" i="24"/>
  <c r="C387" i="25"/>
  <c r="C375" i="25"/>
  <c r="C387" i="26"/>
  <c r="C375" i="26"/>
  <c r="C387" i="27"/>
  <c r="C375" i="27"/>
  <c r="C387" i="28"/>
  <c r="C375" i="28"/>
  <c r="C387" i="29"/>
  <c r="C375" i="29"/>
  <c r="C387" i="30"/>
  <c r="C375" i="30"/>
  <c r="C387" i="31"/>
  <c r="C375" i="31"/>
  <c r="C387" i="32"/>
  <c r="C375" i="32"/>
  <c r="C387" i="33"/>
  <c r="C375" i="33"/>
  <c r="C387" i="34"/>
  <c r="C375" i="34"/>
  <c r="C387" i="35"/>
  <c r="C375" i="35"/>
  <c r="C387" i="36"/>
  <c r="C375" i="36"/>
  <c r="C387" i="37"/>
  <c r="C375" i="37"/>
  <c r="C387" i="38"/>
  <c r="C375" i="38"/>
  <c r="C387" i="14"/>
  <c r="C375" i="14"/>
  <c r="C387" i="9"/>
  <c r="C375" i="9"/>
  <c r="C387" i="10"/>
  <c r="C375" i="10"/>
  <c r="C387" i="11"/>
  <c r="C375" i="11"/>
  <c r="C387" i="12"/>
  <c r="C375" i="12"/>
  <c r="C387" i="13"/>
  <c r="C375" i="13"/>
  <c r="C387" i="44"/>
  <c r="C375" i="44"/>
  <c r="C100" i="15" l="1"/>
  <c r="C99" i="15"/>
  <c r="C98" i="15"/>
  <c r="C97" i="15"/>
  <c r="C96" i="15"/>
  <c r="C95" i="15"/>
  <c r="C100" i="16"/>
  <c r="C99" i="16"/>
  <c r="C98" i="16"/>
  <c r="C97" i="16"/>
  <c r="C96" i="16"/>
  <c r="C95" i="16"/>
  <c r="C100" i="17"/>
  <c r="C99" i="17"/>
  <c r="C98" i="17"/>
  <c r="C97" i="17"/>
  <c r="C96" i="17"/>
  <c r="C95" i="17"/>
  <c r="C100" i="18"/>
  <c r="C99" i="18"/>
  <c r="C98" i="18"/>
  <c r="C97" i="18"/>
  <c r="C96" i="18"/>
  <c r="C95" i="18"/>
  <c r="C100" i="19"/>
  <c r="C99" i="19"/>
  <c r="C98" i="19"/>
  <c r="C97" i="19"/>
  <c r="C96" i="19"/>
  <c r="C95" i="19"/>
  <c r="C100" i="20"/>
  <c r="C99" i="20"/>
  <c r="C98" i="20"/>
  <c r="C97" i="20"/>
  <c r="C96" i="20"/>
  <c r="C95" i="20"/>
  <c r="C100" i="21"/>
  <c r="C99" i="21"/>
  <c r="C98" i="21"/>
  <c r="C97" i="21"/>
  <c r="C96" i="21"/>
  <c r="C95" i="21"/>
  <c r="C100" i="22"/>
  <c r="C99" i="22"/>
  <c r="C98" i="22"/>
  <c r="C97" i="22"/>
  <c r="C96" i="22"/>
  <c r="C95" i="22"/>
  <c r="C100" i="23"/>
  <c r="C99" i="23"/>
  <c r="C98" i="23"/>
  <c r="C97" i="23"/>
  <c r="C96" i="23"/>
  <c r="C95" i="23"/>
  <c r="C100" i="24"/>
  <c r="C99" i="24"/>
  <c r="C98" i="24"/>
  <c r="C97" i="24"/>
  <c r="C96" i="24"/>
  <c r="C95" i="24"/>
  <c r="C100" i="25"/>
  <c r="C99" i="25"/>
  <c r="C98" i="25"/>
  <c r="C97" i="25"/>
  <c r="C96" i="25"/>
  <c r="C95" i="25"/>
  <c r="C99" i="26"/>
  <c r="C98" i="26"/>
  <c r="C97" i="26"/>
  <c r="C96" i="26"/>
  <c r="C95" i="26"/>
  <c r="C100" i="27"/>
  <c r="C99" i="27"/>
  <c r="C98" i="27"/>
  <c r="C97" i="27"/>
  <c r="C96" i="27"/>
  <c r="C95" i="27"/>
  <c r="C100" i="28"/>
  <c r="C99" i="28"/>
  <c r="C98" i="28"/>
  <c r="C97" i="28"/>
  <c r="C96" i="28"/>
  <c r="C95" i="28"/>
  <c r="C100" i="29"/>
  <c r="C99" i="29"/>
  <c r="C98" i="29"/>
  <c r="C97" i="29"/>
  <c r="C96" i="29"/>
  <c r="C95" i="29"/>
  <c r="C100" i="30"/>
  <c r="C99" i="30"/>
  <c r="C98" i="30"/>
  <c r="C97" i="30"/>
  <c r="C96" i="30"/>
  <c r="C95" i="30"/>
  <c r="C100" i="31"/>
  <c r="C99" i="31"/>
  <c r="C98" i="31"/>
  <c r="C97" i="31"/>
  <c r="C96" i="31"/>
  <c r="C95" i="31"/>
  <c r="C100" i="32"/>
  <c r="C99" i="32"/>
  <c r="C98" i="32"/>
  <c r="C97" i="32"/>
  <c r="C96" i="32"/>
  <c r="C95" i="32"/>
  <c r="C100" i="33"/>
  <c r="C99" i="33"/>
  <c r="C98" i="33"/>
  <c r="C97" i="33"/>
  <c r="C96" i="33"/>
  <c r="C95" i="33"/>
  <c r="C100" i="34"/>
  <c r="C99" i="34"/>
  <c r="C98" i="34"/>
  <c r="C97" i="34"/>
  <c r="C96" i="34"/>
  <c r="C95" i="34"/>
  <c r="C99" i="35"/>
  <c r="C100" i="35"/>
  <c r="C98" i="35"/>
  <c r="C97" i="35"/>
  <c r="C96" i="35"/>
  <c r="C95" i="35"/>
  <c r="C100" i="36"/>
  <c r="C99" i="36"/>
  <c r="C98" i="36"/>
  <c r="C97" i="36"/>
  <c r="C96" i="36"/>
  <c r="C95" i="36"/>
  <c r="C100" i="37"/>
  <c r="C99" i="37"/>
  <c r="C98" i="37"/>
  <c r="C97" i="37"/>
  <c r="C96" i="37"/>
  <c r="C95" i="37"/>
  <c r="C100" i="38"/>
  <c r="C99" i="38"/>
  <c r="C98" i="38"/>
  <c r="C97" i="38"/>
  <c r="C96" i="38"/>
  <c r="C95" i="38"/>
  <c r="C100" i="14"/>
  <c r="C99" i="14"/>
  <c r="C98" i="14"/>
  <c r="C97" i="14"/>
  <c r="C96" i="14"/>
  <c r="C95" i="14"/>
  <c r="C100" i="9"/>
  <c r="C99" i="9"/>
  <c r="C98" i="9"/>
  <c r="C97" i="9"/>
  <c r="C96" i="9"/>
  <c r="C95" i="9"/>
  <c r="C100" i="10"/>
  <c r="C99" i="10"/>
  <c r="C98" i="10"/>
  <c r="C97" i="10"/>
  <c r="C96" i="10"/>
  <c r="C95" i="10"/>
  <c r="C100" i="11"/>
  <c r="C99" i="11"/>
  <c r="C98" i="11"/>
  <c r="C97" i="11"/>
  <c r="C96" i="11"/>
  <c r="C95" i="11"/>
  <c r="C100" i="12"/>
  <c r="C99" i="12"/>
  <c r="C98" i="12"/>
  <c r="C97" i="12"/>
  <c r="C96" i="12"/>
  <c r="C95" i="12"/>
  <c r="C100" i="13"/>
  <c r="C99" i="13"/>
  <c r="C98" i="13"/>
  <c r="C97" i="13"/>
  <c r="C96" i="13"/>
  <c r="C95" i="13"/>
  <c r="C100" i="44"/>
  <c r="C99" i="44"/>
  <c r="C98" i="44"/>
  <c r="C97" i="44"/>
  <c r="C96" i="44"/>
  <c r="C95" i="44"/>
  <c r="E100" i="15" l="1"/>
  <c r="H100" i="15" s="1"/>
  <c r="E98" i="15"/>
  <c r="H98" i="15" s="1"/>
  <c r="E96" i="15"/>
  <c r="H96" i="15" s="1"/>
  <c r="E100" i="16"/>
  <c r="H100" i="16" s="1"/>
  <c r="E98" i="16"/>
  <c r="H98" i="16" s="1"/>
  <c r="E96" i="16"/>
  <c r="H96" i="16" s="1"/>
  <c r="E100" i="17"/>
  <c r="H100" i="17" s="1"/>
  <c r="E98" i="17"/>
  <c r="H98" i="17" s="1"/>
  <c r="E96" i="17"/>
  <c r="H96" i="17" s="1"/>
  <c r="E100" i="18"/>
  <c r="H100" i="18" s="1"/>
  <c r="E98" i="18"/>
  <c r="H98" i="18" s="1"/>
  <c r="E96" i="18"/>
  <c r="H96" i="18" s="1"/>
  <c r="E100" i="19"/>
  <c r="H100" i="19" s="1"/>
  <c r="E98" i="19"/>
  <c r="H98" i="19" s="1"/>
  <c r="E96" i="19"/>
  <c r="H96" i="19" s="1"/>
  <c r="E100" i="20"/>
  <c r="H100" i="20" s="1"/>
  <c r="E98" i="20"/>
  <c r="H98" i="20" s="1"/>
  <c r="E96" i="20"/>
  <c r="H96" i="20" s="1"/>
  <c r="E100" i="21"/>
  <c r="H100" i="21" s="1"/>
  <c r="E98" i="21"/>
  <c r="H98" i="21" s="1"/>
  <c r="E96" i="21"/>
  <c r="H96" i="21" s="1"/>
  <c r="E100" i="22"/>
  <c r="H100" i="22" s="1"/>
  <c r="E98" i="22"/>
  <c r="H98" i="22" s="1"/>
  <c r="E96" i="22"/>
  <c r="H96" i="22" s="1"/>
  <c r="E100" i="23"/>
  <c r="H100" i="23" s="1"/>
  <c r="E98" i="23"/>
  <c r="H98" i="23" s="1"/>
  <c r="E96" i="23"/>
  <c r="H96" i="23" s="1"/>
  <c r="E100" i="24"/>
  <c r="H100" i="24" s="1"/>
  <c r="E98" i="24"/>
  <c r="H98" i="24" s="1"/>
  <c r="E96" i="24"/>
  <c r="H96" i="24" s="1"/>
  <c r="E100" i="25"/>
  <c r="H100" i="25" s="1"/>
  <c r="E98" i="25"/>
  <c r="H98" i="25" s="1"/>
  <c r="E96" i="25"/>
  <c r="H96" i="25" s="1"/>
  <c r="E100" i="26"/>
  <c r="H100" i="26" s="1"/>
  <c r="C100" i="26"/>
  <c r="E98" i="26"/>
  <c r="H98" i="26" s="1"/>
  <c r="E96" i="26"/>
  <c r="H96" i="26" s="1"/>
  <c r="E100" i="27"/>
  <c r="H100" i="27" s="1"/>
  <c r="E98" i="27"/>
  <c r="H98" i="27" s="1"/>
  <c r="E96" i="27"/>
  <c r="H96" i="27" s="1"/>
  <c r="E100" i="28"/>
  <c r="H100" i="28" s="1"/>
  <c r="E98" i="28"/>
  <c r="H98" i="28" s="1"/>
  <c r="E96" i="28"/>
  <c r="H96" i="28" s="1"/>
  <c r="E100" i="29"/>
  <c r="H100" i="29" s="1"/>
  <c r="E98" i="29"/>
  <c r="H98" i="29" s="1"/>
  <c r="E96" i="29"/>
  <c r="H96" i="29" s="1"/>
  <c r="E100" i="30"/>
  <c r="H100" i="30" s="1"/>
  <c r="E98" i="30"/>
  <c r="H98" i="30" s="1"/>
  <c r="E96" i="30"/>
  <c r="H96" i="30" s="1"/>
  <c r="E100" i="31"/>
  <c r="H100" i="31" s="1"/>
  <c r="E98" i="31"/>
  <c r="H98" i="31" s="1"/>
  <c r="E96" i="31"/>
  <c r="H96" i="31" s="1"/>
  <c r="E100" i="32"/>
  <c r="H100" i="32" s="1"/>
  <c r="E98" i="32"/>
  <c r="H98" i="32" s="1"/>
  <c r="E96" i="32"/>
  <c r="H96" i="32" s="1"/>
  <c r="E100" i="33"/>
  <c r="H100" i="33" s="1"/>
  <c r="E98" i="33"/>
  <c r="H98" i="33" s="1"/>
  <c r="E96" i="33"/>
  <c r="H96" i="33" s="1"/>
  <c r="E100" i="34"/>
  <c r="H100" i="34" s="1"/>
  <c r="E98" i="34"/>
  <c r="H98" i="34" s="1"/>
  <c r="E96" i="34"/>
  <c r="H96" i="34" s="1"/>
  <c r="E100" i="35"/>
  <c r="H100" i="35" s="1"/>
  <c r="E98" i="35"/>
  <c r="H98" i="35" s="1"/>
  <c r="E96" i="35"/>
  <c r="H96" i="35" s="1"/>
  <c r="E100" i="36"/>
  <c r="H100" i="36" s="1"/>
  <c r="E98" i="36"/>
  <c r="H98" i="36" s="1"/>
  <c r="E96" i="36"/>
  <c r="H96" i="36" s="1"/>
  <c r="E100" i="37"/>
  <c r="H100" i="37" s="1"/>
  <c r="E98" i="37"/>
  <c r="H98" i="37" s="1"/>
  <c r="E96" i="37"/>
  <c r="H96" i="37" s="1"/>
  <c r="E100" i="38"/>
  <c r="H100" i="38" s="1"/>
  <c r="E98" i="38"/>
  <c r="H98" i="38" s="1"/>
  <c r="E96" i="38"/>
  <c r="H96" i="38" s="1"/>
  <c r="E100" i="14"/>
  <c r="H100" i="14" s="1"/>
  <c r="E98" i="14"/>
  <c r="H98" i="14" s="1"/>
  <c r="E96" i="14"/>
  <c r="H96" i="14" s="1"/>
  <c r="E100" i="9"/>
  <c r="H100" i="9" s="1"/>
  <c r="E98" i="9"/>
  <c r="H98" i="9" s="1"/>
  <c r="E96" i="9"/>
  <c r="H96" i="9" s="1"/>
  <c r="E100" i="10"/>
  <c r="H100" i="10" s="1"/>
  <c r="E98" i="10"/>
  <c r="H98" i="10" s="1"/>
  <c r="E96" i="10"/>
  <c r="H96" i="10" s="1"/>
  <c r="E100" i="11"/>
  <c r="H100" i="11" s="1"/>
  <c r="E98" i="11"/>
  <c r="H98" i="11" s="1"/>
  <c r="E96" i="11"/>
  <c r="H96" i="11" s="1"/>
  <c r="E100" i="12"/>
  <c r="H100" i="12" s="1"/>
  <c r="E98" i="12"/>
  <c r="H98" i="12" s="1"/>
  <c r="E96" i="12"/>
  <c r="H96" i="12" s="1"/>
  <c r="E100" i="13"/>
  <c r="H100" i="13" s="1"/>
  <c r="E98" i="13"/>
  <c r="H98" i="13" s="1"/>
  <c r="E96" i="13"/>
  <c r="H96" i="13" s="1"/>
  <c r="C106" i="41"/>
  <c r="F97" i="16"/>
  <c r="H97" i="16" s="1"/>
  <c r="C94" i="41"/>
  <c r="F95" i="11" l="1"/>
  <c r="H95" i="11" s="1"/>
  <c r="F95" i="10"/>
  <c r="H95" i="10" s="1"/>
  <c r="F95" i="35"/>
  <c r="H95" i="35" s="1"/>
  <c r="F95" i="13"/>
  <c r="H95" i="13" s="1"/>
  <c r="F97" i="13"/>
  <c r="H97" i="13" s="1"/>
  <c r="F97" i="9"/>
  <c r="H97" i="9" s="1"/>
  <c r="F99" i="9"/>
  <c r="H99" i="9" s="1"/>
  <c r="F99" i="34"/>
  <c r="H99" i="34" s="1"/>
  <c r="F95" i="33"/>
  <c r="H95" i="33" s="1"/>
  <c r="F97" i="33"/>
  <c r="H97" i="33" s="1"/>
  <c r="F99" i="33"/>
  <c r="H99" i="33" s="1"/>
  <c r="F95" i="32"/>
  <c r="H95" i="32" s="1"/>
  <c r="F97" i="32"/>
  <c r="H97" i="32" s="1"/>
  <c r="F99" i="32"/>
  <c r="H99" i="32" s="1"/>
  <c r="F95" i="31"/>
  <c r="H95" i="31" s="1"/>
  <c r="F95" i="28"/>
  <c r="H95" i="28" s="1"/>
  <c r="F97" i="28"/>
  <c r="H97" i="28" s="1"/>
  <c r="F99" i="28"/>
  <c r="H99" i="28" s="1"/>
  <c r="F95" i="27"/>
  <c r="H95" i="27" s="1"/>
  <c r="F97" i="27"/>
  <c r="H97" i="27" s="1"/>
  <c r="F99" i="27"/>
  <c r="H99" i="27" s="1"/>
  <c r="F95" i="23"/>
  <c r="H95" i="23" s="1"/>
  <c r="F97" i="23"/>
  <c r="H97" i="23" s="1"/>
  <c r="F99" i="23"/>
  <c r="H99" i="23" s="1"/>
  <c r="F95" i="22"/>
  <c r="H95" i="22" s="1"/>
  <c r="F97" i="22"/>
  <c r="H97" i="22" s="1"/>
  <c r="F99" i="19"/>
  <c r="H99" i="19" s="1"/>
  <c r="F95" i="18"/>
  <c r="H95" i="18" s="1"/>
  <c r="F99" i="16"/>
  <c r="H99" i="16" s="1"/>
  <c r="F95" i="15"/>
  <c r="H95" i="15" s="1"/>
  <c r="F97" i="15"/>
  <c r="H97" i="15" s="1"/>
  <c r="F99" i="11"/>
  <c r="H99" i="11" s="1"/>
  <c r="F97" i="36"/>
  <c r="H97" i="36" s="1"/>
  <c r="F99" i="13"/>
  <c r="H99" i="13" s="1"/>
  <c r="F95" i="12"/>
  <c r="H95" i="12" s="1"/>
  <c r="F97" i="12"/>
  <c r="H97" i="12" s="1"/>
  <c r="F95" i="14"/>
  <c r="H95" i="14" s="1"/>
  <c r="F97" i="14"/>
  <c r="H97" i="14" s="1"/>
  <c r="F99" i="14"/>
  <c r="H99" i="14" s="1"/>
  <c r="F95" i="38"/>
  <c r="H95" i="38" s="1"/>
  <c r="F97" i="38"/>
  <c r="H97" i="38" s="1"/>
  <c r="F99" i="38"/>
  <c r="H99" i="38" s="1"/>
  <c r="F95" i="37"/>
  <c r="H95" i="37" s="1"/>
  <c r="F97" i="37"/>
  <c r="H97" i="37" s="1"/>
  <c r="F99" i="37"/>
  <c r="H99" i="37" s="1"/>
  <c r="F95" i="36"/>
  <c r="H95" i="36" s="1"/>
  <c r="F97" i="31"/>
  <c r="H97" i="31" s="1"/>
  <c r="F99" i="31"/>
  <c r="H99" i="31" s="1"/>
  <c r="F95" i="30"/>
  <c r="H95" i="30" s="1"/>
  <c r="F97" i="30"/>
  <c r="H97" i="30" s="1"/>
  <c r="F95" i="26"/>
  <c r="H95" i="26" s="1"/>
  <c r="F97" i="26"/>
  <c r="H97" i="26" s="1"/>
  <c r="F99" i="22"/>
  <c r="H99" i="22" s="1"/>
  <c r="F95" i="21"/>
  <c r="H95" i="21" s="1"/>
  <c r="F97" i="21"/>
  <c r="H97" i="21" s="1"/>
  <c r="F97" i="18"/>
  <c r="H97" i="18" s="1"/>
  <c r="F99" i="18"/>
  <c r="H99" i="18" s="1"/>
  <c r="F99" i="15"/>
  <c r="H99" i="15" s="1"/>
  <c r="F99" i="12"/>
  <c r="H99" i="12" s="1"/>
  <c r="F99" i="30"/>
  <c r="H99" i="30" s="1"/>
  <c r="F95" i="29"/>
  <c r="H95" i="29" s="1"/>
  <c r="F99" i="26"/>
  <c r="H99" i="26" s="1"/>
  <c r="F95" i="25"/>
  <c r="H95" i="25" s="1"/>
  <c r="F97" i="25"/>
  <c r="H97" i="25" s="1"/>
  <c r="F99" i="25"/>
  <c r="H99" i="25" s="1"/>
  <c r="F95" i="24"/>
  <c r="H95" i="24" s="1"/>
  <c r="F99" i="21"/>
  <c r="H99" i="21" s="1"/>
  <c r="F95" i="20"/>
  <c r="H95" i="20" s="1"/>
  <c r="F97" i="20"/>
  <c r="H97" i="20" s="1"/>
  <c r="F95" i="17"/>
  <c r="H95" i="17" s="1"/>
  <c r="F97" i="17"/>
  <c r="H97" i="17" s="1"/>
  <c r="F99" i="17"/>
  <c r="H99" i="17" s="1"/>
  <c r="F97" i="11"/>
  <c r="H97" i="11" s="1"/>
  <c r="F99" i="36"/>
  <c r="H99" i="36" s="1"/>
  <c r="F97" i="10"/>
  <c r="H97" i="10" s="1"/>
  <c r="F99" i="10"/>
  <c r="H99" i="10" s="1"/>
  <c r="F95" i="9"/>
  <c r="H95" i="9" s="1"/>
  <c r="F97" i="35"/>
  <c r="H97" i="35" s="1"/>
  <c r="F99" i="35"/>
  <c r="H99" i="35" s="1"/>
  <c r="F95" i="34"/>
  <c r="H95" i="34" s="1"/>
  <c r="F97" i="34"/>
  <c r="H97" i="34" s="1"/>
  <c r="F97" i="29"/>
  <c r="H97" i="29" s="1"/>
  <c r="F99" i="29"/>
  <c r="H99" i="29" s="1"/>
  <c r="F97" i="24"/>
  <c r="H97" i="24" s="1"/>
  <c r="F99" i="24"/>
  <c r="H99" i="24" s="1"/>
  <c r="F99" i="20"/>
  <c r="H99" i="20" s="1"/>
  <c r="F95" i="19"/>
  <c r="H95" i="19" s="1"/>
  <c r="F97" i="19"/>
  <c r="H97" i="19" s="1"/>
  <c r="F95" i="16"/>
  <c r="H95" i="16" s="1"/>
  <c r="H102" i="16" s="1"/>
  <c r="F25" i="39"/>
  <c r="H102" i="33" l="1"/>
  <c r="H102" i="28"/>
  <c r="H102" i="36"/>
  <c r="H102" i="14"/>
  <c r="H102" i="9"/>
  <c r="H102" i="13"/>
  <c r="H102" i="21"/>
  <c r="H102" i="12"/>
  <c r="H102" i="38"/>
  <c r="H102" i="30"/>
  <c r="H102" i="23"/>
  <c r="H102" i="27"/>
  <c r="H102" i="32"/>
  <c r="H102" i="17"/>
  <c r="H102" i="37"/>
  <c r="H102" i="20"/>
  <c r="H102" i="11"/>
  <c r="H102" i="18"/>
  <c r="H102" i="22"/>
  <c r="H102" i="35"/>
  <c r="H102" i="10"/>
  <c r="H102" i="31"/>
  <c r="H102" i="26"/>
  <c r="H102" i="24"/>
  <c r="H102" i="29"/>
  <c r="H102" i="19"/>
  <c r="H102" i="34"/>
  <c r="H102" i="25"/>
  <c r="H102" i="15"/>
  <c r="G91" i="15"/>
  <c r="E82" i="15"/>
  <c r="F82" i="15" s="1"/>
  <c r="C82" i="15"/>
  <c r="E81" i="15"/>
  <c r="F81" i="15" s="1"/>
  <c r="C81" i="15"/>
  <c r="E80" i="15"/>
  <c r="F80" i="15" s="1"/>
  <c r="C80" i="15"/>
  <c r="E79" i="15"/>
  <c r="F79" i="15" s="1"/>
  <c r="C79" i="15"/>
  <c r="E78" i="15"/>
  <c r="F78" i="15" s="1"/>
  <c r="C78" i="15"/>
  <c r="E72" i="15"/>
  <c r="F72" i="15" s="1"/>
  <c r="C72" i="15"/>
  <c r="E71" i="15"/>
  <c r="F71" i="15" s="1"/>
  <c r="C71" i="15"/>
  <c r="E70" i="15"/>
  <c r="F70" i="15" s="1"/>
  <c r="C70" i="15"/>
  <c r="E69" i="15"/>
  <c r="F69" i="15" s="1"/>
  <c r="C69" i="15"/>
  <c r="E68" i="15"/>
  <c r="F68" i="15" s="1"/>
  <c r="C68" i="15"/>
  <c r="F62" i="15"/>
  <c r="G62" i="15" s="1"/>
  <c r="D62" i="15"/>
  <c r="F61" i="15"/>
  <c r="G61" i="15" s="1"/>
  <c r="D61" i="15"/>
  <c r="F60" i="15"/>
  <c r="G60" i="15" s="1"/>
  <c r="D60" i="15"/>
  <c r="F59" i="15"/>
  <c r="G59" i="15" s="1"/>
  <c r="D59" i="15"/>
  <c r="F58" i="15"/>
  <c r="G58" i="15" s="1"/>
  <c r="D58" i="15"/>
  <c r="F52" i="15"/>
  <c r="G52" i="15" s="1"/>
  <c r="D52" i="15"/>
  <c r="F51" i="15"/>
  <c r="G51" i="15" s="1"/>
  <c r="D51" i="15"/>
  <c r="F50" i="15"/>
  <c r="G50" i="15" s="1"/>
  <c r="D50" i="15"/>
  <c r="F49" i="15"/>
  <c r="G49" i="15" s="1"/>
  <c r="D49" i="15"/>
  <c r="F48" i="15"/>
  <c r="G48" i="15" s="1"/>
  <c r="D48" i="15"/>
  <c r="H42" i="15"/>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G91" i="16"/>
  <c r="E82" i="16"/>
  <c r="F82" i="16" s="1"/>
  <c r="C82" i="16"/>
  <c r="E81" i="16"/>
  <c r="F81" i="16" s="1"/>
  <c r="C81" i="16"/>
  <c r="E80" i="16"/>
  <c r="F80" i="16" s="1"/>
  <c r="C80" i="16"/>
  <c r="E79" i="16"/>
  <c r="F79" i="16" s="1"/>
  <c r="C79" i="16"/>
  <c r="E78" i="16"/>
  <c r="F78" i="16" s="1"/>
  <c r="C78" i="16"/>
  <c r="E72" i="16"/>
  <c r="F72" i="16" s="1"/>
  <c r="C72" i="16"/>
  <c r="E71" i="16"/>
  <c r="F71" i="16" s="1"/>
  <c r="C71" i="16"/>
  <c r="E70" i="16"/>
  <c r="F70" i="16" s="1"/>
  <c r="C70" i="16"/>
  <c r="E69" i="16"/>
  <c r="F69" i="16" s="1"/>
  <c r="C69" i="16"/>
  <c r="E68" i="16"/>
  <c r="F68" i="16" s="1"/>
  <c r="C68" i="16"/>
  <c r="F62" i="16"/>
  <c r="G62" i="16" s="1"/>
  <c r="D62" i="16"/>
  <c r="F61" i="16"/>
  <c r="G61" i="16" s="1"/>
  <c r="D61" i="16"/>
  <c r="F60" i="16"/>
  <c r="G60" i="16" s="1"/>
  <c r="D60" i="16"/>
  <c r="F59" i="16"/>
  <c r="G59" i="16" s="1"/>
  <c r="D59" i="16"/>
  <c r="F58" i="16"/>
  <c r="G58" i="16" s="1"/>
  <c r="D58" i="16"/>
  <c r="F52" i="16"/>
  <c r="G52" i="16" s="1"/>
  <c r="D52" i="16"/>
  <c r="F51" i="16"/>
  <c r="G51" i="16" s="1"/>
  <c r="D51" i="16"/>
  <c r="F50" i="16"/>
  <c r="G50" i="16" s="1"/>
  <c r="D50" i="16"/>
  <c r="F49" i="16"/>
  <c r="G49" i="16" s="1"/>
  <c r="D49" i="16"/>
  <c r="F48" i="16"/>
  <c r="G48" i="16" s="1"/>
  <c r="D48" i="16"/>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G91" i="17"/>
  <c r="E82" i="17"/>
  <c r="F82" i="17" s="1"/>
  <c r="C82" i="17"/>
  <c r="E81" i="17"/>
  <c r="F81" i="17" s="1"/>
  <c r="C81" i="17"/>
  <c r="F80" i="17"/>
  <c r="E80" i="17"/>
  <c r="C80" i="17"/>
  <c r="E79" i="17"/>
  <c r="F79" i="17" s="1"/>
  <c r="C79" i="17"/>
  <c r="E78" i="17"/>
  <c r="F78" i="17" s="1"/>
  <c r="C78" i="17"/>
  <c r="E72" i="17"/>
  <c r="F72" i="17" s="1"/>
  <c r="C72" i="17"/>
  <c r="E71" i="17"/>
  <c r="F71" i="17" s="1"/>
  <c r="C71" i="17"/>
  <c r="E70" i="17"/>
  <c r="F70" i="17" s="1"/>
  <c r="C70" i="17"/>
  <c r="E69" i="17"/>
  <c r="F69" i="17" s="1"/>
  <c r="C69" i="17"/>
  <c r="E68" i="17"/>
  <c r="F68" i="17" s="1"/>
  <c r="C68" i="17"/>
  <c r="F62" i="17"/>
  <c r="G62" i="17" s="1"/>
  <c r="D62" i="17"/>
  <c r="F61" i="17"/>
  <c r="G61" i="17" s="1"/>
  <c r="D61" i="17"/>
  <c r="F60" i="17"/>
  <c r="G60" i="17" s="1"/>
  <c r="D60" i="17"/>
  <c r="F59" i="17"/>
  <c r="G59" i="17" s="1"/>
  <c r="D59" i="17"/>
  <c r="F58" i="17"/>
  <c r="G58" i="17" s="1"/>
  <c r="D58" i="17"/>
  <c r="F52" i="17"/>
  <c r="G52" i="17" s="1"/>
  <c r="D52" i="17"/>
  <c r="F51" i="17"/>
  <c r="G51" i="17" s="1"/>
  <c r="D51" i="17"/>
  <c r="F50" i="17"/>
  <c r="G50" i="17" s="1"/>
  <c r="D50" i="17"/>
  <c r="F49" i="17"/>
  <c r="G49" i="17" s="1"/>
  <c r="D49" i="17"/>
  <c r="F48" i="17"/>
  <c r="G48" i="17" s="1"/>
  <c r="D48" i="17"/>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G91" i="18"/>
  <c r="E82" i="18"/>
  <c r="F82" i="18" s="1"/>
  <c r="C82" i="18"/>
  <c r="E81" i="18"/>
  <c r="F81" i="18" s="1"/>
  <c r="C81" i="18"/>
  <c r="E80" i="18"/>
  <c r="F80" i="18" s="1"/>
  <c r="C80" i="18"/>
  <c r="E79" i="18"/>
  <c r="F79" i="18" s="1"/>
  <c r="C79" i="18"/>
  <c r="E78" i="18"/>
  <c r="F78" i="18" s="1"/>
  <c r="C78" i="18"/>
  <c r="E72" i="18"/>
  <c r="F72" i="18" s="1"/>
  <c r="C72" i="18"/>
  <c r="E71" i="18"/>
  <c r="F71" i="18" s="1"/>
  <c r="C71" i="18"/>
  <c r="E70" i="18"/>
  <c r="F70" i="18" s="1"/>
  <c r="C70" i="18"/>
  <c r="E69" i="18"/>
  <c r="F69" i="18" s="1"/>
  <c r="C69" i="18"/>
  <c r="E68" i="18"/>
  <c r="F68" i="18" s="1"/>
  <c r="C68" i="18"/>
  <c r="F62" i="18"/>
  <c r="G62" i="18" s="1"/>
  <c r="D62" i="18"/>
  <c r="F61" i="18"/>
  <c r="G61" i="18" s="1"/>
  <c r="D61" i="18"/>
  <c r="F60" i="18"/>
  <c r="G60" i="18" s="1"/>
  <c r="D60" i="18"/>
  <c r="F59" i="18"/>
  <c r="G59" i="18" s="1"/>
  <c r="D59" i="18"/>
  <c r="F58" i="18"/>
  <c r="G58" i="18" s="1"/>
  <c r="D58" i="18"/>
  <c r="F52" i="18"/>
  <c r="G52" i="18" s="1"/>
  <c r="D52" i="18"/>
  <c r="F51" i="18"/>
  <c r="G51" i="18" s="1"/>
  <c r="D51" i="18"/>
  <c r="F50" i="18"/>
  <c r="G50" i="18" s="1"/>
  <c r="D50" i="18"/>
  <c r="F49" i="18"/>
  <c r="G49" i="18" s="1"/>
  <c r="D49" i="18"/>
  <c r="F48" i="18"/>
  <c r="G48" i="18" s="1"/>
  <c r="D48" i="18"/>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G91" i="19"/>
  <c r="E82" i="19"/>
  <c r="F82" i="19" s="1"/>
  <c r="C82" i="19"/>
  <c r="E81" i="19"/>
  <c r="F81" i="19" s="1"/>
  <c r="C81" i="19"/>
  <c r="E80" i="19"/>
  <c r="F80" i="19" s="1"/>
  <c r="C80" i="19"/>
  <c r="E79" i="19"/>
  <c r="F79" i="19" s="1"/>
  <c r="C79" i="19"/>
  <c r="E78" i="19"/>
  <c r="F78" i="19" s="1"/>
  <c r="C78" i="19"/>
  <c r="E72" i="19"/>
  <c r="F72" i="19" s="1"/>
  <c r="C72" i="19"/>
  <c r="E71" i="19"/>
  <c r="F71" i="19" s="1"/>
  <c r="C71" i="19"/>
  <c r="F70" i="19"/>
  <c r="E70" i="19"/>
  <c r="C70" i="19"/>
  <c r="E69" i="19"/>
  <c r="F69" i="19" s="1"/>
  <c r="C69" i="19"/>
  <c r="E68" i="19"/>
  <c r="F68" i="19" s="1"/>
  <c r="C68" i="19"/>
  <c r="F62" i="19"/>
  <c r="G62" i="19" s="1"/>
  <c r="D62" i="19"/>
  <c r="F61" i="19"/>
  <c r="G61" i="19" s="1"/>
  <c r="D61" i="19"/>
  <c r="F60" i="19"/>
  <c r="G60" i="19" s="1"/>
  <c r="D60" i="19"/>
  <c r="F59" i="19"/>
  <c r="G59" i="19" s="1"/>
  <c r="D59" i="19"/>
  <c r="F58" i="19"/>
  <c r="G58" i="19" s="1"/>
  <c r="D58" i="19"/>
  <c r="F52" i="19"/>
  <c r="G52" i="19" s="1"/>
  <c r="D52" i="19"/>
  <c r="F51" i="19"/>
  <c r="G51" i="19" s="1"/>
  <c r="D51" i="19"/>
  <c r="F50" i="19"/>
  <c r="G50" i="19" s="1"/>
  <c r="D50" i="19"/>
  <c r="F49" i="19"/>
  <c r="G49" i="19" s="1"/>
  <c r="D49" i="19"/>
  <c r="F48" i="19"/>
  <c r="G48" i="19" s="1"/>
  <c r="D48" i="19"/>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G91" i="20"/>
  <c r="E82" i="20"/>
  <c r="F82" i="20" s="1"/>
  <c r="C82" i="20"/>
  <c r="E81" i="20"/>
  <c r="F81" i="20" s="1"/>
  <c r="C81" i="20"/>
  <c r="E80" i="20"/>
  <c r="F80" i="20" s="1"/>
  <c r="C80" i="20"/>
  <c r="E79" i="20"/>
  <c r="F79" i="20" s="1"/>
  <c r="C79" i="20"/>
  <c r="E78" i="20"/>
  <c r="F78" i="20" s="1"/>
  <c r="C78" i="20"/>
  <c r="E72" i="20"/>
  <c r="F72" i="20" s="1"/>
  <c r="C72" i="20"/>
  <c r="E71" i="20"/>
  <c r="F71" i="20" s="1"/>
  <c r="C71" i="20"/>
  <c r="E70" i="20"/>
  <c r="F70" i="20" s="1"/>
  <c r="C70" i="20"/>
  <c r="E69" i="20"/>
  <c r="F69" i="20" s="1"/>
  <c r="C69" i="20"/>
  <c r="E68" i="20"/>
  <c r="F68" i="20" s="1"/>
  <c r="C68" i="20"/>
  <c r="F62" i="20"/>
  <c r="G62" i="20" s="1"/>
  <c r="D62" i="20"/>
  <c r="F61" i="20"/>
  <c r="G61" i="20" s="1"/>
  <c r="D61" i="20"/>
  <c r="F60" i="20"/>
  <c r="G60" i="20" s="1"/>
  <c r="D60" i="20"/>
  <c r="F59" i="20"/>
  <c r="G59" i="20" s="1"/>
  <c r="D59" i="20"/>
  <c r="F58" i="20"/>
  <c r="G58" i="20" s="1"/>
  <c r="D58" i="20"/>
  <c r="F52" i="20"/>
  <c r="G52" i="20" s="1"/>
  <c r="D52" i="20"/>
  <c r="F51" i="20"/>
  <c r="G51" i="20" s="1"/>
  <c r="D51" i="20"/>
  <c r="F50" i="20"/>
  <c r="G50" i="20" s="1"/>
  <c r="D50" i="20"/>
  <c r="F49" i="20"/>
  <c r="G49" i="20" s="1"/>
  <c r="D49" i="20"/>
  <c r="F48" i="20"/>
  <c r="G48" i="20" s="1"/>
  <c r="D48" i="20"/>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G91" i="21"/>
  <c r="E82" i="21"/>
  <c r="F82" i="21" s="1"/>
  <c r="C82" i="21"/>
  <c r="E81" i="21"/>
  <c r="F81" i="21" s="1"/>
  <c r="C81" i="21"/>
  <c r="E80" i="21"/>
  <c r="F80" i="21" s="1"/>
  <c r="C80" i="21"/>
  <c r="E79" i="21"/>
  <c r="F79" i="21" s="1"/>
  <c r="C79" i="21"/>
  <c r="E78" i="21"/>
  <c r="F78" i="21" s="1"/>
  <c r="C78" i="21"/>
  <c r="E72" i="21"/>
  <c r="F72" i="21" s="1"/>
  <c r="C72" i="21"/>
  <c r="E71" i="21"/>
  <c r="F71" i="21" s="1"/>
  <c r="C71" i="21"/>
  <c r="E70" i="21"/>
  <c r="F70" i="21" s="1"/>
  <c r="C70" i="21"/>
  <c r="E69" i="21"/>
  <c r="F69" i="21" s="1"/>
  <c r="C69" i="21"/>
  <c r="E68" i="21"/>
  <c r="F68" i="21" s="1"/>
  <c r="C68" i="21"/>
  <c r="F62" i="21"/>
  <c r="G62" i="21" s="1"/>
  <c r="D62" i="21"/>
  <c r="F61" i="21"/>
  <c r="G61" i="21" s="1"/>
  <c r="D61" i="21"/>
  <c r="F60" i="21"/>
  <c r="G60" i="21" s="1"/>
  <c r="D60" i="21"/>
  <c r="F59" i="21"/>
  <c r="G59" i="21" s="1"/>
  <c r="D59" i="21"/>
  <c r="F58" i="21"/>
  <c r="G58" i="21" s="1"/>
  <c r="D58" i="21"/>
  <c r="F52" i="21"/>
  <c r="G52" i="21" s="1"/>
  <c r="D52" i="21"/>
  <c r="F51" i="21"/>
  <c r="G51" i="21" s="1"/>
  <c r="D51" i="21"/>
  <c r="F50" i="21"/>
  <c r="G50" i="21" s="1"/>
  <c r="D50" i="21"/>
  <c r="F49" i="21"/>
  <c r="G49" i="21" s="1"/>
  <c r="D49" i="21"/>
  <c r="F48" i="21"/>
  <c r="G48" i="21" s="1"/>
  <c r="D48" i="2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G91" i="22"/>
  <c r="E82" i="22"/>
  <c r="F82" i="22" s="1"/>
  <c r="C82" i="22"/>
  <c r="E81" i="22"/>
  <c r="F81" i="22" s="1"/>
  <c r="C81" i="22"/>
  <c r="E80" i="22"/>
  <c r="F80" i="22" s="1"/>
  <c r="C80" i="22"/>
  <c r="E79" i="22"/>
  <c r="F79" i="22" s="1"/>
  <c r="C79" i="22"/>
  <c r="E78" i="22"/>
  <c r="F78" i="22" s="1"/>
  <c r="C78" i="22"/>
  <c r="E72" i="22"/>
  <c r="F72" i="22" s="1"/>
  <c r="C72" i="22"/>
  <c r="E71" i="22"/>
  <c r="F71" i="22" s="1"/>
  <c r="C71" i="22"/>
  <c r="E70" i="22"/>
  <c r="F70" i="22" s="1"/>
  <c r="C70" i="22"/>
  <c r="E69" i="22"/>
  <c r="F69" i="22" s="1"/>
  <c r="C69" i="22"/>
  <c r="E68" i="22"/>
  <c r="F68" i="22" s="1"/>
  <c r="C68" i="22"/>
  <c r="F62" i="22"/>
  <c r="G62" i="22" s="1"/>
  <c r="D62" i="22"/>
  <c r="F61" i="22"/>
  <c r="G61" i="22" s="1"/>
  <c r="D61" i="22"/>
  <c r="F60" i="22"/>
  <c r="G60" i="22" s="1"/>
  <c r="D60" i="22"/>
  <c r="F59" i="22"/>
  <c r="G59" i="22" s="1"/>
  <c r="D59" i="22"/>
  <c r="F58" i="22"/>
  <c r="G58" i="22" s="1"/>
  <c r="D58" i="22"/>
  <c r="F52" i="22"/>
  <c r="G52" i="22" s="1"/>
  <c r="D52" i="22"/>
  <c r="F51" i="22"/>
  <c r="G51" i="22" s="1"/>
  <c r="D51" i="22"/>
  <c r="F50" i="22"/>
  <c r="G50" i="22" s="1"/>
  <c r="D50" i="22"/>
  <c r="F49" i="22"/>
  <c r="G49" i="22" s="1"/>
  <c r="D49" i="22"/>
  <c r="F48" i="22"/>
  <c r="G48" i="22" s="1"/>
  <c r="D48" i="22"/>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G91" i="23"/>
  <c r="E82" i="23"/>
  <c r="F82" i="23" s="1"/>
  <c r="C82" i="23"/>
  <c r="E81" i="23"/>
  <c r="F81" i="23" s="1"/>
  <c r="C81" i="23"/>
  <c r="E80" i="23"/>
  <c r="F80" i="23" s="1"/>
  <c r="C80" i="23"/>
  <c r="E79" i="23"/>
  <c r="F79" i="23" s="1"/>
  <c r="C79" i="23"/>
  <c r="E78" i="23"/>
  <c r="F78" i="23" s="1"/>
  <c r="C78" i="23"/>
  <c r="E72" i="23"/>
  <c r="F72" i="23" s="1"/>
  <c r="C72" i="23"/>
  <c r="E71" i="23"/>
  <c r="F71" i="23" s="1"/>
  <c r="C71" i="23"/>
  <c r="E70" i="23"/>
  <c r="F70" i="23" s="1"/>
  <c r="C70" i="23"/>
  <c r="E69" i="23"/>
  <c r="F69" i="23" s="1"/>
  <c r="C69" i="23"/>
  <c r="E68" i="23"/>
  <c r="F68" i="23" s="1"/>
  <c r="C68" i="23"/>
  <c r="F62" i="23"/>
  <c r="G62" i="23" s="1"/>
  <c r="D62" i="23"/>
  <c r="F61" i="23"/>
  <c r="G61" i="23" s="1"/>
  <c r="D61" i="23"/>
  <c r="F60" i="23"/>
  <c r="G60" i="23" s="1"/>
  <c r="D60" i="23"/>
  <c r="F59" i="23"/>
  <c r="G59" i="23" s="1"/>
  <c r="D59" i="23"/>
  <c r="F58" i="23"/>
  <c r="G58" i="23" s="1"/>
  <c r="D58" i="23"/>
  <c r="F52" i="23"/>
  <c r="G52" i="23" s="1"/>
  <c r="D52" i="23"/>
  <c r="F51" i="23"/>
  <c r="G51" i="23" s="1"/>
  <c r="D51" i="23"/>
  <c r="F50" i="23"/>
  <c r="G50" i="23" s="1"/>
  <c r="D50" i="23"/>
  <c r="F49" i="23"/>
  <c r="G49" i="23" s="1"/>
  <c r="D49" i="23"/>
  <c r="F48" i="23"/>
  <c r="G48" i="23" s="1"/>
  <c r="D48" i="23"/>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G91" i="24"/>
  <c r="E82" i="24"/>
  <c r="F82" i="24" s="1"/>
  <c r="C82" i="24"/>
  <c r="E81" i="24"/>
  <c r="F81" i="24" s="1"/>
  <c r="C81" i="24"/>
  <c r="E80" i="24"/>
  <c r="F80" i="24" s="1"/>
  <c r="C80" i="24"/>
  <c r="E79" i="24"/>
  <c r="F79" i="24" s="1"/>
  <c r="C79" i="24"/>
  <c r="E78" i="24"/>
  <c r="F78" i="24" s="1"/>
  <c r="C78" i="24"/>
  <c r="E72" i="24"/>
  <c r="F72" i="24" s="1"/>
  <c r="C72" i="24"/>
  <c r="E71" i="24"/>
  <c r="F71" i="24" s="1"/>
  <c r="C71" i="24"/>
  <c r="E70" i="24"/>
  <c r="F70" i="24" s="1"/>
  <c r="C70" i="24"/>
  <c r="E69" i="24"/>
  <c r="F69" i="24" s="1"/>
  <c r="C69" i="24"/>
  <c r="E68" i="24"/>
  <c r="F68" i="24" s="1"/>
  <c r="C68" i="24"/>
  <c r="F62" i="24"/>
  <c r="G62" i="24" s="1"/>
  <c r="D62" i="24"/>
  <c r="F61" i="24"/>
  <c r="G61" i="24" s="1"/>
  <c r="D61" i="24"/>
  <c r="F60" i="24"/>
  <c r="G60" i="24" s="1"/>
  <c r="D60" i="24"/>
  <c r="F59" i="24"/>
  <c r="G59" i="24" s="1"/>
  <c r="D59" i="24"/>
  <c r="F58" i="24"/>
  <c r="G58" i="24" s="1"/>
  <c r="D58" i="24"/>
  <c r="F52" i="24"/>
  <c r="G52" i="24" s="1"/>
  <c r="D52" i="24"/>
  <c r="F51" i="24"/>
  <c r="G51" i="24" s="1"/>
  <c r="D51" i="24"/>
  <c r="F50" i="24"/>
  <c r="G50" i="24" s="1"/>
  <c r="D50" i="24"/>
  <c r="F49" i="24"/>
  <c r="G49" i="24" s="1"/>
  <c r="D49" i="24"/>
  <c r="F48" i="24"/>
  <c r="G48" i="24" s="1"/>
  <c r="D48" i="24"/>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G91" i="25"/>
  <c r="E82" i="25"/>
  <c r="F82" i="25" s="1"/>
  <c r="C82" i="25"/>
  <c r="E81" i="25"/>
  <c r="F81" i="25" s="1"/>
  <c r="C81" i="25"/>
  <c r="E80" i="25"/>
  <c r="F80" i="25" s="1"/>
  <c r="C80" i="25"/>
  <c r="E79" i="25"/>
  <c r="F79" i="25" s="1"/>
  <c r="C79" i="25"/>
  <c r="E78" i="25"/>
  <c r="F78" i="25" s="1"/>
  <c r="C78" i="25"/>
  <c r="E72" i="25"/>
  <c r="F72" i="25" s="1"/>
  <c r="C72" i="25"/>
  <c r="E71" i="25"/>
  <c r="F71" i="25" s="1"/>
  <c r="C71" i="25"/>
  <c r="E70" i="25"/>
  <c r="F70" i="25" s="1"/>
  <c r="C70" i="25"/>
  <c r="E69" i="25"/>
  <c r="F69" i="25" s="1"/>
  <c r="C69" i="25"/>
  <c r="E68" i="25"/>
  <c r="F68" i="25" s="1"/>
  <c r="C68" i="25"/>
  <c r="F62" i="25"/>
  <c r="G62" i="25" s="1"/>
  <c r="D62" i="25"/>
  <c r="F61" i="25"/>
  <c r="G61" i="25" s="1"/>
  <c r="D61" i="25"/>
  <c r="F60" i="25"/>
  <c r="G60" i="25" s="1"/>
  <c r="D60" i="25"/>
  <c r="F59" i="25"/>
  <c r="G59" i="25" s="1"/>
  <c r="D59" i="25"/>
  <c r="F58" i="25"/>
  <c r="G58" i="25" s="1"/>
  <c r="D58" i="25"/>
  <c r="F52" i="25"/>
  <c r="G52" i="25" s="1"/>
  <c r="D52" i="25"/>
  <c r="F51" i="25"/>
  <c r="G51" i="25" s="1"/>
  <c r="D51" i="25"/>
  <c r="F50" i="25"/>
  <c r="G50" i="25" s="1"/>
  <c r="D50" i="25"/>
  <c r="F49" i="25"/>
  <c r="G49" i="25" s="1"/>
  <c r="D49" i="25"/>
  <c r="F48" i="25"/>
  <c r="G48" i="25" s="1"/>
  <c r="D48" i="25"/>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G91" i="26"/>
  <c r="E82" i="26"/>
  <c r="F82" i="26" s="1"/>
  <c r="C82" i="26"/>
  <c r="E81" i="26"/>
  <c r="F81" i="26" s="1"/>
  <c r="C81" i="26"/>
  <c r="E80" i="26"/>
  <c r="F80" i="26" s="1"/>
  <c r="C80" i="26"/>
  <c r="E79" i="26"/>
  <c r="F79" i="26" s="1"/>
  <c r="C79" i="26"/>
  <c r="E78" i="26"/>
  <c r="F78" i="26" s="1"/>
  <c r="C78" i="26"/>
  <c r="E72" i="26"/>
  <c r="F72" i="26" s="1"/>
  <c r="C72" i="26"/>
  <c r="E71" i="26"/>
  <c r="F71" i="26" s="1"/>
  <c r="C71" i="26"/>
  <c r="E70" i="26"/>
  <c r="F70" i="26" s="1"/>
  <c r="C70" i="26"/>
  <c r="E69" i="26"/>
  <c r="F69" i="26" s="1"/>
  <c r="C69" i="26"/>
  <c r="E68" i="26"/>
  <c r="F68" i="26" s="1"/>
  <c r="C68" i="26"/>
  <c r="F62" i="26"/>
  <c r="G62" i="26" s="1"/>
  <c r="D62" i="26"/>
  <c r="F61" i="26"/>
  <c r="G61" i="26" s="1"/>
  <c r="D61" i="26"/>
  <c r="F60" i="26"/>
  <c r="G60" i="26" s="1"/>
  <c r="D60" i="26"/>
  <c r="F59" i="26"/>
  <c r="G59" i="26" s="1"/>
  <c r="D59" i="26"/>
  <c r="F58" i="26"/>
  <c r="G58" i="26" s="1"/>
  <c r="D58" i="26"/>
  <c r="F52" i="26"/>
  <c r="G52" i="26" s="1"/>
  <c r="D52" i="26"/>
  <c r="F51" i="26"/>
  <c r="G51" i="26" s="1"/>
  <c r="D51" i="26"/>
  <c r="F50" i="26"/>
  <c r="G50" i="26" s="1"/>
  <c r="D50" i="26"/>
  <c r="F49" i="26"/>
  <c r="G49" i="26" s="1"/>
  <c r="D49" i="26"/>
  <c r="F48" i="26"/>
  <c r="G48" i="26" s="1"/>
  <c r="D48" i="26"/>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G91" i="27"/>
  <c r="E82" i="27"/>
  <c r="F82" i="27" s="1"/>
  <c r="C82" i="27"/>
  <c r="E81" i="27"/>
  <c r="F81" i="27" s="1"/>
  <c r="C81" i="27"/>
  <c r="E80" i="27"/>
  <c r="F80" i="27" s="1"/>
  <c r="C80" i="27"/>
  <c r="E79" i="27"/>
  <c r="F79" i="27" s="1"/>
  <c r="C79" i="27"/>
  <c r="E78" i="27"/>
  <c r="F78" i="27" s="1"/>
  <c r="C78" i="27"/>
  <c r="E72" i="27"/>
  <c r="F72" i="27" s="1"/>
  <c r="C72" i="27"/>
  <c r="E71" i="27"/>
  <c r="F71" i="27" s="1"/>
  <c r="C71" i="27"/>
  <c r="E70" i="27"/>
  <c r="F70" i="27" s="1"/>
  <c r="C70" i="27"/>
  <c r="E69" i="27"/>
  <c r="F69" i="27" s="1"/>
  <c r="C69" i="27"/>
  <c r="E68" i="27"/>
  <c r="F68" i="27" s="1"/>
  <c r="C68" i="27"/>
  <c r="F62" i="27"/>
  <c r="G62" i="27" s="1"/>
  <c r="D62" i="27"/>
  <c r="F61" i="27"/>
  <c r="G61" i="27" s="1"/>
  <c r="D61" i="27"/>
  <c r="F60" i="27"/>
  <c r="G60" i="27" s="1"/>
  <c r="D60" i="27"/>
  <c r="F59" i="27"/>
  <c r="G59" i="27" s="1"/>
  <c r="D59" i="27"/>
  <c r="F58" i="27"/>
  <c r="G58" i="27" s="1"/>
  <c r="D58" i="27"/>
  <c r="F52" i="27"/>
  <c r="G52" i="27" s="1"/>
  <c r="D52" i="27"/>
  <c r="F51" i="27"/>
  <c r="G51" i="27" s="1"/>
  <c r="D51" i="27"/>
  <c r="F50" i="27"/>
  <c r="G50" i="27" s="1"/>
  <c r="D50" i="27"/>
  <c r="F49" i="27"/>
  <c r="G49" i="27" s="1"/>
  <c r="D49" i="27"/>
  <c r="F48" i="27"/>
  <c r="G48" i="27" s="1"/>
  <c r="D48" i="27"/>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G91" i="28"/>
  <c r="E82" i="28"/>
  <c r="F82" i="28" s="1"/>
  <c r="C82" i="28"/>
  <c r="E81" i="28"/>
  <c r="F81" i="28" s="1"/>
  <c r="C81" i="28"/>
  <c r="E80" i="28"/>
  <c r="F80" i="28" s="1"/>
  <c r="C80" i="28"/>
  <c r="E79" i="28"/>
  <c r="F79" i="28" s="1"/>
  <c r="C79" i="28"/>
  <c r="E78" i="28"/>
  <c r="F78" i="28" s="1"/>
  <c r="C78" i="28"/>
  <c r="E72" i="28"/>
  <c r="F72" i="28" s="1"/>
  <c r="C72" i="28"/>
  <c r="E71" i="28"/>
  <c r="F71" i="28" s="1"/>
  <c r="C71" i="28"/>
  <c r="E70" i="28"/>
  <c r="F70" i="28" s="1"/>
  <c r="C70" i="28"/>
  <c r="E69" i="28"/>
  <c r="F69" i="28" s="1"/>
  <c r="C69" i="28"/>
  <c r="E68" i="28"/>
  <c r="F68" i="28" s="1"/>
  <c r="C68" i="28"/>
  <c r="F62" i="28"/>
  <c r="G62" i="28" s="1"/>
  <c r="D62" i="28"/>
  <c r="F61" i="28"/>
  <c r="G61" i="28" s="1"/>
  <c r="D61" i="28"/>
  <c r="F60" i="28"/>
  <c r="G60" i="28" s="1"/>
  <c r="D60" i="28"/>
  <c r="F59" i="28"/>
  <c r="G59" i="28" s="1"/>
  <c r="D59" i="28"/>
  <c r="F58" i="28"/>
  <c r="G58" i="28" s="1"/>
  <c r="D58" i="28"/>
  <c r="F52" i="28"/>
  <c r="G52" i="28" s="1"/>
  <c r="D52" i="28"/>
  <c r="F51" i="28"/>
  <c r="G51" i="28" s="1"/>
  <c r="D51" i="28"/>
  <c r="F50" i="28"/>
  <c r="G50" i="28" s="1"/>
  <c r="D50" i="28"/>
  <c r="F49" i="28"/>
  <c r="G49" i="28" s="1"/>
  <c r="D49" i="28"/>
  <c r="F48" i="28"/>
  <c r="G48" i="28" s="1"/>
  <c r="D48" i="28"/>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G91" i="29"/>
  <c r="E82" i="29"/>
  <c r="F82" i="29" s="1"/>
  <c r="C82" i="29"/>
  <c r="E81" i="29"/>
  <c r="F81" i="29" s="1"/>
  <c r="C81" i="29"/>
  <c r="E80" i="29"/>
  <c r="F80" i="29" s="1"/>
  <c r="C80" i="29"/>
  <c r="E79" i="29"/>
  <c r="F79" i="29" s="1"/>
  <c r="C79" i="29"/>
  <c r="E78" i="29"/>
  <c r="F78" i="29" s="1"/>
  <c r="C78" i="29"/>
  <c r="E72" i="29"/>
  <c r="F72" i="29" s="1"/>
  <c r="C72" i="29"/>
  <c r="E71" i="29"/>
  <c r="F71" i="29" s="1"/>
  <c r="C71" i="29"/>
  <c r="E70" i="29"/>
  <c r="F70" i="29" s="1"/>
  <c r="C70" i="29"/>
  <c r="E69" i="29"/>
  <c r="F69" i="29" s="1"/>
  <c r="C69" i="29"/>
  <c r="E68" i="29"/>
  <c r="F68" i="29" s="1"/>
  <c r="C68" i="29"/>
  <c r="F62" i="29"/>
  <c r="G62" i="29" s="1"/>
  <c r="D62" i="29"/>
  <c r="F61" i="29"/>
  <c r="G61" i="29" s="1"/>
  <c r="D61" i="29"/>
  <c r="F60" i="29"/>
  <c r="G60" i="29" s="1"/>
  <c r="D60" i="29"/>
  <c r="F59" i="29"/>
  <c r="G59" i="29" s="1"/>
  <c r="D59" i="29"/>
  <c r="F58" i="29"/>
  <c r="G58" i="29" s="1"/>
  <c r="D58" i="29"/>
  <c r="F52" i="29"/>
  <c r="G52" i="29" s="1"/>
  <c r="D52" i="29"/>
  <c r="F51" i="29"/>
  <c r="G51" i="29" s="1"/>
  <c r="D51" i="29"/>
  <c r="F50" i="29"/>
  <c r="G50" i="29" s="1"/>
  <c r="D50" i="29"/>
  <c r="F49" i="29"/>
  <c r="G49" i="29" s="1"/>
  <c r="D49" i="29"/>
  <c r="F48" i="29"/>
  <c r="G48" i="29" s="1"/>
  <c r="D48" i="29"/>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G91" i="30"/>
  <c r="E82" i="30"/>
  <c r="F82" i="30" s="1"/>
  <c r="C82" i="30"/>
  <c r="E81" i="30"/>
  <c r="F81" i="30" s="1"/>
  <c r="C81" i="30"/>
  <c r="E80" i="30"/>
  <c r="F80" i="30" s="1"/>
  <c r="C80" i="30"/>
  <c r="E79" i="30"/>
  <c r="F79" i="30" s="1"/>
  <c r="C79" i="30"/>
  <c r="E78" i="30"/>
  <c r="F78" i="30" s="1"/>
  <c r="C78" i="30"/>
  <c r="E72" i="30"/>
  <c r="F72" i="30" s="1"/>
  <c r="C72" i="30"/>
  <c r="E71" i="30"/>
  <c r="F71" i="30" s="1"/>
  <c r="C71" i="30"/>
  <c r="E70" i="30"/>
  <c r="F70" i="30" s="1"/>
  <c r="C70" i="30"/>
  <c r="E69" i="30"/>
  <c r="F69" i="30" s="1"/>
  <c r="C69" i="30"/>
  <c r="E68" i="30"/>
  <c r="F68" i="30" s="1"/>
  <c r="C68" i="30"/>
  <c r="F62" i="30"/>
  <c r="G62" i="30" s="1"/>
  <c r="D62" i="30"/>
  <c r="F61" i="30"/>
  <c r="G61" i="30" s="1"/>
  <c r="D61" i="30"/>
  <c r="F60" i="30"/>
  <c r="G60" i="30" s="1"/>
  <c r="D60" i="30"/>
  <c r="F59" i="30"/>
  <c r="G59" i="30" s="1"/>
  <c r="D59" i="30"/>
  <c r="F58" i="30"/>
  <c r="G58" i="30" s="1"/>
  <c r="D58" i="30"/>
  <c r="F52" i="30"/>
  <c r="G52" i="30" s="1"/>
  <c r="D52" i="30"/>
  <c r="F51" i="30"/>
  <c r="G51" i="30" s="1"/>
  <c r="D51" i="30"/>
  <c r="F50" i="30"/>
  <c r="G50" i="30" s="1"/>
  <c r="D50" i="30"/>
  <c r="F49" i="30"/>
  <c r="G49" i="30" s="1"/>
  <c r="D49" i="30"/>
  <c r="F48" i="30"/>
  <c r="G48" i="30" s="1"/>
  <c r="D48" i="30"/>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G91" i="31"/>
  <c r="E82" i="31"/>
  <c r="F82" i="31" s="1"/>
  <c r="C82" i="31"/>
  <c r="E81" i="31"/>
  <c r="F81" i="31" s="1"/>
  <c r="C81" i="31"/>
  <c r="E80" i="31"/>
  <c r="F80" i="31" s="1"/>
  <c r="C80" i="31"/>
  <c r="E79" i="31"/>
  <c r="F79" i="31" s="1"/>
  <c r="C79" i="31"/>
  <c r="E78" i="31"/>
  <c r="F78" i="31" s="1"/>
  <c r="C78" i="31"/>
  <c r="E72" i="31"/>
  <c r="F72" i="31" s="1"/>
  <c r="C72" i="31"/>
  <c r="E71" i="31"/>
  <c r="F71" i="31" s="1"/>
  <c r="C71" i="31"/>
  <c r="E70" i="31"/>
  <c r="F70" i="31" s="1"/>
  <c r="C70" i="31"/>
  <c r="E69" i="31"/>
  <c r="F69" i="31" s="1"/>
  <c r="C69" i="31"/>
  <c r="E68" i="31"/>
  <c r="F68" i="31" s="1"/>
  <c r="C68" i="31"/>
  <c r="F62" i="31"/>
  <c r="G62" i="31" s="1"/>
  <c r="D62" i="31"/>
  <c r="F61" i="31"/>
  <c r="G61" i="31" s="1"/>
  <c r="D61" i="31"/>
  <c r="F60" i="31"/>
  <c r="G60" i="31" s="1"/>
  <c r="D60" i="31"/>
  <c r="F59" i="31"/>
  <c r="G59" i="31" s="1"/>
  <c r="D59" i="31"/>
  <c r="F58" i="31"/>
  <c r="G58" i="31" s="1"/>
  <c r="D58" i="31"/>
  <c r="F52" i="31"/>
  <c r="G52" i="31" s="1"/>
  <c r="D52" i="31"/>
  <c r="F51" i="31"/>
  <c r="G51" i="31" s="1"/>
  <c r="D51" i="31"/>
  <c r="F50" i="31"/>
  <c r="G50" i="31" s="1"/>
  <c r="D50" i="31"/>
  <c r="F49" i="31"/>
  <c r="G49" i="31" s="1"/>
  <c r="D49" i="31"/>
  <c r="F48" i="31"/>
  <c r="G48" i="31" s="1"/>
  <c r="D48" i="3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G91" i="32"/>
  <c r="E82" i="32"/>
  <c r="F82" i="32" s="1"/>
  <c r="C82" i="32"/>
  <c r="E81" i="32"/>
  <c r="F81" i="32" s="1"/>
  <c r="C81" i="32"/>
  <c r="E80" i="32"/>
  <c r="F80" i="32" s="1"/>
  <c r="C80" i="32"/>
  <c r="E79" i="32"/>
  <c r="F79" i="32" s="1"/>
  <c r="C79" i="32"/>
  <c r="E78" i="32"/>
  <c r="F78" i="32" s="1"/>
  <c r="C78" i="32"/>
  <c r="E72" i="32"/>
  <c r="F72" i="32" s="1"/>
  <c r="C72" i="32"/>
  <c r="E71" i="32"/>
  <c r="F71" i="32" s="1"/>
  <c r="C71" i="32"/>
  <c r="E70" i="32"/>
  <c r="F70" i="32" s="1"/>
  <c r="C70" i="32"/>
  <c r="E69" i="32"/>
  <c r="F69" i="32" s="1"/>
  <c r="C69" i="32"/>
  <c r="E68" i="32"/>
  <c r="F68" i="32" s="1"/>
  <c r="C68" i="32"/>
  <c r="F62" i="32"/>
  <c r="G62" i="32" s="1"/>
  <c r="D62" i="32"/>
  <c r="F61" i="32"/>
  <c r="G61" i="32" s="1"/>
  <c r="D61" i="32"/>
  <c r="F60" i="32"/>
  <c r="G60" i="32" s="1"/>
  <c r="D60" i="32"/>
  <c r="F59" i="32"/>
  <c r="G59" i="32" s="1"/>
  <c r="D59" i="32"/>
  <c r="F58" i="32"/>
  <c r="G58" i="32" s="1"/>
  <c r="D58" i="32"/>
  <c r="F52" i="32"/>
  <c r="G52" i="32" s="1"/>
  <c r="D52" i="32"/>
  <c r="F51" i="32"/>
  <c r="G51" i="32" s="1"/>
  <c r="D51" i="32"/>
  <c r="F50" i="32"/>
  <c r="G50" i="32" s="1"/>
  <c r="D50" i="32"/>
  <c r="F49" i="32"/>
  <c r="G49" i="32" s="1"/>
  <c r="D49" i="32"/>
  <c r="F48" i="32"/>
  <c r="G48" i="32" s="1"/>
  <c r="D48" i="32"/>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G91" i="33"/>
  <c r="E82" i="33"/>
  <c r="F82" i="33" s="1"/>
  <c r="C82" i="33"/>
  <c r="E81" i="33"/>
  <c r="F81" i="33" s="1"/>
  <c r="C81" i="33"/>
  <c r="E80" i="33"/>
  <c r="F80" i="33" s="1"/>
  <c r="C80" i="33"/>
  <c r="E79" i="33"/>
  <c r="F79" i="33" s="1"/>
  <c r="C79" i="33"/>
  <c r="E78" i="33"/>
  <c r="F78" i="33" s="1"/>
  <c r="C78" i="33"/>
  <c r="E72" i="33"/>
  <c r="F72" i="33" s="1"/>
  <c r="C72" i="33"/>
  <c r="E71" i="33"/>
  <c r="F71" i="33" s="1"/>
  <c r="C71" i="33"/>
  <c r="E70" i="33"/>
  <c r="F70" i="33" s="1"/>
  <c r="C70" i="33"/>
  <c r="E69" i="33"/>
  <c r="F69" i="33" s="1"/>
  <c r="C69" i="33"/>
  <c r="E68" i="33"/>
  <c r="F68" i="33" s="1"/>
  <c r="C68" i="33"/>
  <c r="F62" i="33"/>
  <c r="G62" i="33" s="1"/>
  <c r="D62" i="33"/>
  <c r="F61" i="33"/>
  <c r="G61" i="33" s="1"/>
  <c r="D61" i="33"/>
  <c r="F60" i="33"/>
  <c r="G60" i="33" s="1"/>
  <c r="D60" i="33"/>
  <c r="F59" i="33"/>
  <c r="G59" i="33" s="1"/>
  <c r="D59" i="33"/>
  <c r="F58" i="33"/>
  <c r="G58" i="33" s="1"/>
  <c r="D58" i="33"/>
  <c r="F52" i="33"/>
  <c r="G52" i="33" s="1"/>
  <c r="D52" i="33"/>
  <c r="F51" i="33"/>
  <c r="G51" i="33" s="1"/>
  <c r="D51" i="33"/>
  <c r="F50" i="33"/>
  <c r="G50" i="33" s="1"/>
  <c r="D50" i="33"/>
  <c r="F49" i="33"/>
  <c r="G49" i="33" s="1"/>
  <c r="D49" i="33"/>
  <c r="F48" i="33"/>
  <c r="G48" i="33" s="1"/>
  <c r="D48" i="33"/>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G91" i="34"/>
  <c r="E82" i="34"/>
  <c r="F82" i="34" s="1"/>
  <c r="C82" i="34"/>
  <c r="E81" i="34"/>
  <c r="F81" i="34" s="1"/>
  <c r="C81" i="34"/>
  <c r="E80" i="34"/>
  <c r="F80" i="34" s="1"/>
  <c r="C80" i="34"/>
  <c r="E79" i="34"/>
  <c r="F79" i="34" s="1"/>
  <c r="C79" i="34"/>
  <c r="E78" i="34"/>
  <c r="F78" i="34" s="1"/>
  <c r="C78" i="34"/>
  <c r="E72" i="34"/>
  <c r="F72" i="34" s="1"/>
  <c r="C72" i="34"/>
  <c r="E71" i="34"/>
  <c r="F71" i="34" s="1"/>
  <c r="C71" i="34"/>
  <c r="E70" i="34"/>
  <c r="F70" i="34" s="1"/>
  <c r="C70" i="34"/>
  <c r="E69" i="34"/>
  <c r="F69" i="34" s="1"/>
  <c r="C69" i="34"/>
  <c r="E68" i="34"/>
  <c r="F68" i="34" s="1"/>
  <c r="C68" i="34"/>
  <c r="F62" i="34"/>
  <c r="G62" i="34" s="1"/>
  <c r="D62" i="34"/>
  <c r="F61" i="34"/>
  <c r="G61" i="34" s="1"/>
  <c r="D61" i="34"/>
  <c r="F60" i="34"/>
  <c r="G60" i="34" s="1"/>
  <c r="D60" i="34"/>
  <c r="F59" i="34"/>
  <c r="G59" i="34" s="1"/>
  <c r="D59" i="34"/>
  <c r="F58" i="34"/>
  <c r="G58" i="34" s="1"/>
  <c r="D58" i="34"/>
  <c r="F52" i="34"/>
  <c r="G52" i="34" s="1"/>
  <c r="D52" i="34"/>
  <c r="F51" i="34"/>
  <c r="G51" i="34" s="1"/>
  <c r="D51" i="34"/>
  <c r="F50" i="34"/>
  <c r="G50" i="34" s="1"/>
  <c r="D50" i="34"/>
  <c r="F49" i="34"/>
  <c r="G49" i="34" s="1"/>
  <c r="D49" i="34"/>
  <c r="F48" i="34"/>
  <c r="G48" i="34" s="1"/>
  <c r="D48" i="34"/>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G91" i="35"/>
  <c r="E82" i="35"/>
  <c r="F82" i="35" s="1"/>
  <c r="C82" i="35"/>
  <c r="E81" i="35"/>
  <c r="F81" i="35" s="1"/>
  <c r="C81" i="35"/>
  <c r="E80" i="35"/>
  <c r="F80" i="35" s="1"/>
  <c r="C80" i="35"/>
  <c r="E79" i="35"/>
  <c r="F79" i="35" s="1"/>
  <c r="C79" i="35"/>
  <c r="E78" i="35"/>
  <c r="F78" i="35" s="1"/>
  <c r="C78" i="35"/>
  <c r="E72" i="35"/>
  <c r="F72" i="35" s="1"/>
  <c r="C72" i="35"/>
  <c r="E71" i="35"/>
  <c r="F71" i="35" s="1"/>
  <c r="C71" i="35"/>
  <c r="E70" i="35"/>
  <c r="F70" i="35" s="1"/>
  <c r="C70" i="35"/>
  <c r="E69" i="35"/>
  <c r="F69" i="35" s="1"/>
  <c r="C69" i="35"/>
  <c r="E68" i="35"/>
  <c r="F68" i="35" s="1"/>
  <c r="C68" i="35"/>
  <c r="F62" i="35"/>
  <c r="G62" i="35" s="1"/>
  <c r="D62" i="35"/>
  <c r="F61" i="35"/>
  <c r="G61" i="35" s="1"/>
  <c r="D61" i="35"/>
  <c r="F60" i="35"/>
  <c r="G60" i="35" s="1"/>
  <c r="D60" i="35"/>
  <c r="F59" i="35"/>
  <c r="G59" i="35" s="1"/>
  <c r="D59" i="35"/>
  <c r="F58" i="35"/>
  <c r="G58" i="35" s="1"/>
  <c r="D58" i="35"/>
  <c r="F52" i="35"/>
  <c r="G52" i="35" s="1"/>
  <c r="D52" i="35"/>
  <c r="F51" i="35"/>
  <c r="G51" i="35" s="1"/>
  <c r="D51" i="35"/>
  <c r="F50" i="35"/>
  <c r="G50" i="35" s="1"/>
  <c r="D50" i="35"/>
  <c r="F49" i="35"/>
  <c r="G49" i="35" s="1"/>
  <c r="D49" i="35"/>
  <c r="F48" i="35"/>
  <c r="G48" i="35" s="1"/>
  <c r="D48" i="35"/>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G91" i="36"/>
  <c r="E82" i="36"/>
  <c r="F82" i="36" s="1"/>
  <c r="C82" i="36"/>
  <c r="E81" i="36"/>
  <c r="F81" i="36" s="1"/>
  <c r="C81" i="36"/>
  <c r="E80" i="36"/>
  <c r="F80" i="36" s="1"/>
  <c r="C80" i="36"/>
  <c r="E79" i="36"/>
  <c r="F79" i="36" s="1"/>
  <c r="C79" i="36"/>
  <c r="E78" i="36"/>
  <c r="F78" i="36" s="1"/>
  <c r="C78" i="36"/>
  <c r="E72" i="36"/>
  <c r="F72" i="36" s="1"/>
  <c r="C72" i="36"/>
  <c r="E71" i="36"/>
  <c r="F71" i="36" s="1"/>
  <c r="C71" i="36"/>
  <c r="E70" i="36"/>
  <c r="F70" i="36" s="1"/>
  <c r="C70" i="36"/>
  <c r="E69" i="36"/>
  <c r="F69" i="36" s="1"/>
  <c r="C69" i="36"/>
  <c r="E68" i="36"/>
  <c r="F68" i="36" s="1"/>
  <c r="C68" i="36"/>
  <c r="F62" i="36"/>
  <c r="G62" i="36" s="1"/>
  <c r="D62" i="36"/>
  <c r="F61" i="36"/>
  <c r="G61" i="36" s="1"/>
  <c r="D61" i="36"/>
  <c r="F60" i="36"/>
  <c r="G60" i="36" s="1"/>
  <c r="D60" i="36"/>
  <c r="F59" i="36"/>
  <c r="G59" i="36" s="1"/>
  <c r="D59" i="36"/>
  <c r="F58" i="36"/>
  <c r="G58" i="36" s="1"/>
  <c r="D58" i="36"/>
  <c r="F52" i="36"/>
  <c r="G52" i="36" s="1"/>
  <c r="D52" i="36"/>
  <c r="F51" i="36"/>
  <c r="G51" i="36" s="1"/>
  <c r="D51" i="36"/>
  <c r="F50" i="36"/>
  <c r="G50" i="36" s="1"/>
  <c r="D50" i="36"/>
  <c r="F49" i="36"/>
  <c r="G49" i="36" s="1"/>
  <c r="D49" i="36"/>
  <c r="F48" i="36"/>
  <c r="G48" i="36" s="1"/>
  <c r="D48" i="36"/>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G91" i="37"/>
  <c r="E82" i="37"/>
  <c r="F82" i="37" s="1"/>
  <c r="C82" i="37"/>
  <c r="E81" i="37"/>
  <c r="F81" i="37" s="1"/>
  <c r="C81" i="37"/>
  <c r="E80" i="37"/>
  <c r="F80" i="37" s="1"/>
  <c r="C80" i="37"/>
  <c r="E79" i="37"/>
  <c r="F79" i="37" s="1"/>
  <c r="C79" i="37"/>
  <c r="E78" i="37"/>
  <c r="F78" i="37" s="1"/>
  <c r="C78" i="37"/>
  <c r="E72" i="37"/>
  <c r="F72" i="37" s="1"/>
  <c r="C72" i="37"/>
  <c r="E71" i="37"/>
  <c r="F71" i="37" s="1"/>
  <c r="C71" i="37"/>
  <c r="E70" i="37"/>
  <c r="F70" i="37" s="1"/>
  <c r="C70" i="37"/>
  <c r="E69" i="37"/>
  <c r="F69" i="37" s="1"/>
  <c r="C69" i="37"/>
  <c r="E68" i="37"/>
  <c r="F68" i="37" s="1"/>
  <c r="C68" i="37"/>
  <c r="F62" i="37"/>
  <c r="G62" i="37" s="1"/>
  <c r="D62" i="37"/>
  <c r="F61" i="37"/>
  <c r="G61" i="37" s="1"/>
  <c r="D61" i="37"/>
  <c r="F60" i="37"/>
  <c r="G60" i="37" s="1"/>
  <c r="D60" i="37"/>
  <c r="F59" i="37"/>
  <c r="G59" i="37" s="1"/>
  <c r="D59" i="37"/>
  <c r="F58" i="37"/>
  <c r="G58" i="37" s="1"/>
  <c r="D58" i="37"/>
  <c r="F52" i="37"/>
  <c r="G52" i="37" s="1"/>
  <c r="D52" i="37"/>
  <c r="F51" i="37"/>
  <c r="G51" i="37" s="1"/>
  <c r="D51" i="37"/>
  <c r="F50" i="37"/>
  <c r="G50" i="37" s="1"/>
  <c r="D50" i="37"/>
  <c r="F49" i="37"/>
  <c r="G49" i="37" s="1"/>
  <c r="D49" i="37"/>
  <c r="F48" i="37"/>
  <c r="G48" i="37" s="1"/>
  <c r="D48" i="37"/>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G91" i="38"/>
  <c r="E82" i="38"/>
  <c r="F82" i="38" s="1"/>
  <c r="C82" i="38"/>
  <c r="E81" i="38"/>
  <c r="F81" i="38" s="1"/>
  <c r="C81" i="38"/>
  <c r="E80" i="38"/>
  <c r="F80" i="38" s="1"/>
  <c r="C80" i="38"/>
  <c r="E79" i="38"/>
  <c r="F79" i="38" s="1"/>
  <c r="C79" i="38"/>
  <c r="E78" i="38"/>
  <c r="F78" i="38" s="1"/>
  <c r="C78" i="38"/>
  <c r="E72" i="38"/>
  <c r="F72" i="38" s="1"/>
  <c r="C72" i="38"/>
  <c r="E71" i="38"/>
  <c r="F71" i="38" s="1"/>
  <c r="C71" i="38"/>
  <c r="E70" i="38"/>
  <c r="F70" i="38" s="1"/>
  <c r="C70" i="38"/>
  <c r="E69" i="38"/>
  <c r="F69" i="38" s="1"/>
  <c r="C69" i="38"/>
  <c r="E68" i="38"/>
  <c r="F68" i="38" s="1"/>
  <c r="C68" i="38"/>
  <c r="F62" i="38"/>
  <c r="G62" i="38" s="1"/>
  <c r="D62" i="38"/>
  <c r="F61" i="38"/>
  <c r="G61" i="38" s="1"/>
  <c r="D61" i="38"/>
  <c r="F60" i="38"/>
  <c r="G60" i="38" s="1"/>
  <c r="D60" i="38"/>
  <c r="F59" i="38"/>
  <c r="G59" i="38" s="1"/>
  <c r="D59" i="38"/>
  <c r="F58" i="38"/>
  <c r="G58" i="38" s="1"/>
  <c r="D58" i="38"/>
  <c r="F52" i="38"/>
  <c r="G52" i="38" s="1"/>
  <c r="D52" i="38"/>
  <c r="F51" i="38"/>
  <c r="G51" i="38" s="1"/>
  <c r="D51" i="38"/>
  <c r="F50" i="38"/>
  <c r="G50" i="38" s="1"/>
  <c r="D50" i="38"/>
  <c r="F49" i="38"/>
  <c r="G49" i="38" s="1"/>
  <c r="D49" i="38"/>
  <c r="F48" i="38"/>
  <c r="G48" i="38" s="1"/>
  <c r="D48" i="38"/>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G91" i="14"/>
  <c r="E82" i="14"/>
  <c r="F82" i="14" s="1"/>
  <c r="C82" i="14"/>
  <c r="E81" i="14"/>
  <c r="F81" i="14" s="1"/>
  <c r="C81" i="14"/>
  <c r="F80" i="14"/>
  <c r="E80" i="14"/>
  <c r="C80" i="14"/>
  <c r="E79" i="14"/>
  <c r="F79" i="14" s="1"/>
  <c r="C79" i="14"/>
  <c r="E78" i="14"/>
  <c r="F78" i="14" s="1"/>
  <c r="C78" i="14"/>
  <c r="E72" i="14"/>
  <c r="F72" i="14" s="1"/>
  <c r="C72" i="14"/>
  <c r="E71" i="14"/>
  <c r="F71" i="14" s="1"/>
  <c r="C71" i="14"/>
  <c r="E70" i="14"/>
  <c r="F70" i="14" s="1"/>
  <c r="C70" i="14"/>
  <c r="E69" i="14"/>
  <c r="F69" i="14" s="1"/>
  <c r="C69" i="14"/>
  <c r="E68" i="14"/>
  <c r="F68" i="14" s="1"/>
  <c r="C68" i="14"/>
  <c r="F62" i="14"/>
  <c r="G62" i="14" s="1"/>
  <c r="D62" i="14"/>
  <c r="F61" i="14"/>
  <c r="G61" i="14" s="1"/>
  <c r="D61" i="14"/>
  <c r="F60" i="14"/>
  <c r="G60" i="14" s="1"/>
  <c r="D60" i="14"/>
  <c r="F59" i="14"/>
  <c r="G59" i="14" s="1"/>
  <c r="D59" i="14"/>
  <c r="F58" i="14"/>
  <c r="G58" i="14" s="1"/>
  <c r="D58" i="14"/>
  <c r="F52" i="14"/>
  <c r="G52" i="14" s="1"/>
  <c r="D52" i="14"/>
  <c r="F51" i="14"/>
  <c r="G51" i="14" s="1"/>
  <c r="D51" i="14"/>
  <c r="F50" i="14"/>
  <c r="G50" i="14" s="1"/>
  <c r="D50" i="14"/>
  <c r="F49" i="14"/>
  <c r="G49" i="14" s="1"/>
  <c r="D49" i="14"/>
  <c r="F48" i="14"/>
  <c r="G48" i="14" s="1"/>
  <c r="D48" i="14"/>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G91" i="9"/>
  <c r="E82" i="9"/>
  <c r="F82" i="9" s="1"/>
  <c r="C82" i="9"/>
  <c r="E81" i="9"/>
  <c r="F81" i="9" s="1"/>
  <c r="C81" i="9"/>
  <c r="E80" i="9"/>
  <c r="F80" i="9" s="1"/>
  <c r="C80" i="9"/>
  <c r="E79" i="9"/>
  <c r="F79" i="9" s="1"/>
  <c r="C79" i="9"/>
  <c r="E78" i="9"/>
  <c r="F78" i="9" s="1"/>
  <c r="C78" i="9"/>
  <c r="E72" i="9"/>
  <c r="F72" i="9" s="1"/>
  <c r="C72" i="9"/>
  <c r="E71" i="9"/>
  <c r="F71" i="9" s="1"/>
  <c r="C71" i="9"/>
  <c r="E70" i="9"/>
  <c r="F70" i="9" s="1"/>
  <c r="C70" i="9"/>
  <c r="E69" i="9"/>
  <c r="F69" i="9" s="1"/>
  <c r="C69" i="9"/>
  <c r="E68" i="9"/>
  <c r="F68" i="9" s="1"/>
  <c r="C68" i="9"/>
  <c r="F62" i="9"/>
  <c r="G62" i="9" s="1"/>
  <c r="D62" i="9"/>
  <c r="F61" i="9"/>
  <c r="G61" i="9" s="1"/>
  <c r="D61" i="9"/>
  <c r="F60" i="9"/>
  <c r="G60" i="9" s="1"/>
  <c r="D60" i="9"/>
  <c r="F59" i="9"/>
  <c r="G59" i="9" s="1"/>
  <c r="D59" i="9"/>
  <c r="F58" i="9"/>
  <c r="G58" i="9" s="1"/>
  <c r="D58" i="9"/>
  <c r="F52" i="9"/>
  <c r="G52" i="9" s="1"/>
  <c r="D52" i="9"/>
  <c r="F51" i="9"/>
  <c r="G51" i="9" s="1"/>
  <c r="D51" i="9"/>
  <c r="F50" i="9"/>
  <c r="G50" i="9" s="1"/>
  <c r="D50" i="9"/>
  <c r="F49" i="9"/>
  <c r="G49" i="9" s="1"/>
  <c r="D49" i="9"/>
  <c r="F48" i="9"/>
  <c r="G48" i="9" s="1"/>
  <c r="D48" i="9"/>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G91" i="10"/>
  <c r="E82" i="10"/>
  <c r="F82" i="10" s="1"/>
  <c r="C82" i="10"/>
  <c r="E81" i="10"/>
  <c r="F81" i="10" s="1"/>
  <c r="C81" i="10"/>
  <c r="E80" i="10"/>
  <c r="F80" i="10" s="1"/>
  <c r="C80" i="10"/>
  <c r="E79" i="10"/>
  <c r="F79" i="10" s="1"/>
  <c r="C79" i="10"/>
  <c r="E78" i="10"/>
  <c r="F78" i="10" s="1"/>
  <c r="C78" i="10"/>
  <c r="E72" i="10"/>
  <c r="F72" i="10" s="1"/>
  <c r="C72" i="10"/>
  <c r="E71" i="10"/>
  <c r="F71" i="10" s="1"/>
  <c r="C71" i="10"/>
  <c r="E70" i="10"/>
  <c r="F70" i="10" s="1"/>
  <c r="C70" i="10"/>
  <c r="E69" i="10"/>
  <c r="F69" i="10" s="1"/>
  <c r="C69" i="10"/>
  <c r="E68" i="10"/>
  <c r="F68" i="10" s="1"/>
  <c r="C68" i="10"/>
  <c r="F62" i="10"/>
  <c r="G62" i="10" s="1"/>
  <c r="D62" i="10"/>
  <c r="F61" i="10"/>
  <c r="G61" i="10" s="1"/>
  <c r="D61" i="10"/>
  <c r="F60" i="10"/>
  <c r="G60" i="10" s="1"/>
  <c r="D60" i="10"/>
  <c r="F59" i="10"/>
  <c r="G59" i="10" s="1"/>
  <c r="D59" i="10"/>
  <c r="F58" i="10"/>
  <c r="G58" i="10" s="1"/>
  <c r="D58" i="10"/>
  <c r="F52" i="10"/>
  <c r="G52" i="10" s="1"/>
  <c r="D52" i="10"/>
  <c r="F51" i="10"/>
  <c r="G51" i="10" s="1"/>
  <c r="D51" i="10"/>
  <c r="F50" i="10"/>
  <c r="G50" i="10" s="1"/>
  <c r="D50" i="10"/>
  <c r="F49" i="10"/>
  <c r="G49" i="10" s="1"/>
  <c r="D49" i="10"/>
  <c r="F48" i="10"/>
  <c r="G48" i="10" s="1"/>
  <c r="D48" i="10"/>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G91" i="11"/>
  <c r="E82" i="11"/>
  <c r="F82" i="11" s="1"/>
  <c r="C82" i="11"/>
  <c r="E81" i="11"/>
  <c r="F81" i="11" s="1"/>
  <c r="C81" i="11"/>
  <c r="E80" i="11"/>
  <c r="F80" i="11" s="1"/>
  <c r="C80" i="11"/>
  <c r="E79" i="11"/>
  <c r="F79" i="11" s="1"/>
  <c r="C79" i="11"/>
  <c r="E78" i="11"/>
  <c r="F78" i="11" s="1"/>
  <c r="C78" i="11"/>
  <c r="E72" i="11"/>
  <c r="F72" i="11" s="1"/>
  <c r="C72" i="11"/>
  <c r="E71" i="11"/>
  <c r="F71" i="11" s="1"/>
  <c r="C71" i="11"/>
  <c r="E70" i="11"/>
  <c r="F70" i="11" s="1"/>
  <c r="C70" i="11"/>
  <c r="E69" i="11"/>
  <c r="F69" i="11" s="1"/>
  <c r="C69" i="11"/>
  <c r="E68" i="11"/>
  <c r="F68" i="11" s="1"/>
  <c r="C68" i="11"/>
  <c r="F62" i="11"/>
  <c r="G62" i="11" s="1"/>
  <c r="D62" i="11"/>
  <c r="F61" i="11"/>
  <c r="G61" i="11" s="1"/>
  <c r="D61" i="11"/>
  <c r="F60" i="11"/>
  <c r="G60" i="11" s="1"/>
  <c r="D60" i="11"/>
  <c r="F59" i="11"/>
  <c r="G59" i="11" s="1"/>
  <c r="D59" i="11"/>
  <c r="F58" i="11"/>
  <c r="G58" i="11" s="1"/>
  <c r="D58" i="11"/>
  <c r="F52" i="11"/>
  <c r="G52" i="11" s="1"/>
  <c r="D52" i="11"/>
  <c r="F51" i="11"/>
  <c r="G51" i="11" s="1"/>
  <c r="D51" i="11"/>
  <c r="F50" i="11"/>
  <c r="G50" i="11" s="1"/>
  <c r="D50" i="11"/>
  <c r="F49" i="11"/>
  <c r="G49" i="11" s="1"/>
  <c r="D49" i="11"/>
  <c r="F48" i="11"/>
  <c r="G48" i="11" s="1"/>
  <c r="D48" i="1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G91" i="12"/>
  <c r="E82" i="12"/>
  <c r="F82" i="12" s="1"/>
  <c r="C82" i="12"/>
  <c r="E81" i="12"/>
  <c r="F81" i="12" s="1"/>
  <c r="C81" i="12"/>
  <c r="E80" i="12"/>
  <c r="F80" i="12" s="1"/>
  <c r="C80" i="12"/>
  <c r="E79" i="12"/>
  <c r="F79" i="12" s="1"/>
  <c r="C79" i="12"/>
  <c r="E78" i="12"/>
  <c r="F78" i="12" s="1"/>
  <c r="C78" i="12"/>
  <c r="E72" i="12"/>
  <c r="F72" i="12" s="1"/>
  <c r="C72" i="12"/>
  <c r="E71" i="12"/>
  <c r="F71" i="12" s="1"/>
  <c r="C71" i="12"/>
  <c r="E70" i="12"/>
  <c r="F70" i="12" s="1"/>
  <c r="C70" i="12"/>
  <c r="E69" i="12"/>
  <c r="F69" i="12" s="1"/>
  <c r="C69" i="12"/>
  <c r="E68" i="12"/>
  <c r="F68" i="12" s="1"/>
  <c r="C68" i="12"/>
  <c r="F62" i="12"/>
  <c r="G62" i="12" s="1"/>
  <c r="D62" i="12"/>
  <c r="F61" i="12"/>
  <c r="G61" i="12" s="1"/>
  <c r="D61" i="12"/>
  <c r="F60" i="12"/>
  <c r="G60" i="12" s="1"/>
  <c r="D60" i="12"/>
  <c r="F59" i="12"/>
  <c r="G59" i="12" s="1"/>
  <c r="D59" i="12"/>
  <c r="F58" i="12"/>
  <c r="G58" i="12" s="1"/>
  <c r="D58" i="12"/>
  <c r="F52" i="12"/>
  <c r="G52" i="12" s="1"/>
  <c r="D52" i="12"/>
  <c r="F51" i="12"/>
  <c r="G51" i="12" s="1"/>
  <c r="D51" i="12"/>
  <c r="F50" i="12"/>
  <c r="G50" i="12" s="1"/>
  <c r="D50" i="12"/>
  <c r="F49" i="12"/>
  <c r="G49" i="12" s="1"/>
  <c r="D49" i="12"/>
  <c r="F48" i="12"/>
  <c r="G48" i="12" s="1"/>
  <c r="D48" i="12"/>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G91" i="13"/>
  <c r="E82" i="13"/>
  <c r="F82" i="13" s="1"/>
  <c r="C82" i="13"/>
  <c r="E81" i="13"/>
  <c r="F81" i="13" s="1"/>
  <c r="C81" i="13"/>
  <c r="E80" i="13"/>
  <c r="F80" i="13" s="1"/>
  <c r="C80" i="13"/>
  <c r="E79" i="13"/>
  <c r="F79" i="13" s="1"/>
  <c r="C79" i="13"/>
  <c r="E78" i="13"/>
  <c r="F78" i="13" s="1"/>
  <c r="C78" i="13"/>
  <c r="E72" i="13"/>
  <c r="F72" i="13" s="1"/>
  <c r="C72" i="13"/>
  <c r="E71" i="13"/>
  <c r="F71" i="13" s="1"/>
  <c r="C71" i="13"/>
  <c r="E70" i="13"/>
  <c r="F70" i="13" s="1"/>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F84" i="15" l="1"/>
  <c r="G64" i="32"/>
  <c r="I44" i="29"/>
  <c r="G64" i="38"/>
  <c r="G64" i="36"/>
  <c r="G54" i="30"/>
  <c r="G54" i="9"/>
  <c r="G54" i="35"/>
  <c r="I44" i="24"/>
  <c r="G54" i="32"/>
  <c r="F74" i="32"/>
  <c r="G64" i="28"/>
  <c r="F74" i="29"/>
  <c r="F74" i="24"/>
  <c r="F74" i="18"/>
  <c r="I44" i="17"/>
  <c r="F84" i="24"/>
  <c r="F84" i="23"/>
  <c r="F84" i="22"/>
  <c r="F84" i="21"/>
  <c r="F84" i="20"/>
  <c r="F84" i="19"/>
  <c r="F84" i="34"/>
  <c r="F84" i="33"/>
  <c r="F84" i="18"/>
  <c r="F84" i="29"/>
  <c r="F84" i="27"/>
  <c r="F84" i="26"/>
  <c r="F84" i="25"/>
  <c r="F84" i="10"/>
  <c r="F84" i="14"/>
  <c r="F84" i="37"/>
  <c r="F84" i="17"/>
  <c r="F84" i="16"/>
  <c r="G54" i="15"/>
  <c r="F84" i="31"/>
  <c r="G54" i="11"/>
  <c r="G54" i="12"/>
  <c r="F84" i="13"/>
  <c r="F74" i="15"/>
  <c r="I44" i="15"/>
  <c r="G64" i="15"/>
  <c r="I44" i="16"/>
  <c r="F74" i="16"/>
  <c r="G64" i="16"/>
  <c r="G54" i="16"/>
  <c r="F74" i="17"/>
  <c r="G54" i="17"/>
  <c r="G64" i="17"/>
  <c r="G64" i="18"/>
  <c r="I44" i="18"/>
  <c r="G54" i="18"/>
  <c r="I44" i="19"/>
  <c r="F74" i="19"/>
  <c r="G64" i="19"/>
  <c r="G54" i="19"/>
  <c r="I44" i="20"/>
  <c r="F74" i="20"/>
  <c r="G64" i="20"/>
  <c r="G54" i="20"/>
  <c r="I44" i="21"/>
  <c r="F74" i="21"/>
  <c r="G64" i="21"/>
  <c r="G54" i="21"/>
  <c r="I44" i="22"/>
  <c r="F74" i="22"/>
  <c r="G64" i="22"/>
  <c r="G54" i="22"/>
  <c r="I44" i="23"/>
  <c r="F74" i="23"/>
  <c r="G64" i="23"/>
  <c r="G54" i="23"/>
  <c r="G64" i="24"/>
  <c r="G54" i="24"/>
  <c r="I44" i="25"/>
  <c r="F74" i="25"/>
  <c r="G64" i="25"/>
  <c r="G54" i="25"/>
  <c r="I44" i="26"/>
  <c r="F74" i="26"/>
  <c r="G64" i="26"/>
  <c r="G54" i="26"/>
  <c r="G64" i="27"/>
  <c r="I44" i="27"/>
  <c r="F74" i="27"/>
  <c r="G54" i="27"/>
  <c r="F84" i="28"/>
  <c r="I44" i="28"/>
  <c r="F74" i="28"/>
  <c r="G54" i="28"/>
  <c r="G64" i="29"/>
  <c r="G54" i="29"/>
  <c r="I44" i="30"/>
  <c r="F74" i="30"/>
  <c r="F84" i="30"/>
  <c r="G64" i="30"/>
  <c r="I44" i="31"/>
  <c r="F74" i="31"/>
  <c r="G64" i="31"/>
  <c r="G54" i="31"/>
  <c r="I44" i="32"/>
  <c r="F84" i="32"/>
  <c r="I44" i="33"/>
  <c r="F74" i="33"/>
  <c r="G64" i="33"/>
  <c r="G54" i="33"/>
  <c r="I44" i="34"/>
  <c r="F74" i="34"/>
  <c r="G64" i="34"/>
  <c r="G54" i="34"/>
  <c r="I44" i="35"/>
  <c r="F74" i="35"/>
  <c r="F84" i="35"/>
  <c r="G64" i="35"/>
  <c r="F84" i="36"/>
  <c r="I44" i="36"/>
  <c r="F74" i="36"/>
  <c r="G54" i="36"/>
  <c r="I44" i="37"/>
  <c r="F74" i="37"/>
  <c r="G64" i="37"/>
  <c r="G54" i="37"/>
  <c r="F84" i="38"/>
  <c r="I44" i="38"/>
  <c r="F74" i="38"/>
  <c r="G54" i="38"/>
  <c r="I44" i="14"/>
  <c r="F74" i="14"/>
  <c r="G64" i="14"/>
  <c r="G54" i="14"/>
  <c r="F84" i="9"/>
  <c r="I44" i="9"/>
  <c r="F74" i="9"/>
  <c r="G64" i="9"/>
  <c r="I44" i="10"/>
  <c r="F74" i="10"/>
  <c r="G64" i="10"/>
  <c r="G54" i="10"/>
  <c r="F84" i="11"/>
  <c r="I44" i="11"/>
  <c r="F74" i="11"/>
  <c r="G64" i="11"/>
  <c r="F84" i="12"/>
  <c r="I44" i="12"/>
  <c r="F74" i="12"/>
  <c r="G64" i="12"/>
  <c r="I44" i="13"/>
  <c r="F74" i="13"/>
  <c r="G64" i="13"/>
  <c r="G54" i="13"/>
  <c r="E100" i="44"/>
  <c r="E98" i="44"/>
  <c r="H98" i="44" s="1"/>
  <c r="F99" i="44"/>
  <c r="F97" i="44"/>
  <c r="F95" i="44"/>
  <c r="E96" i="44"/>
  <c r="H95" i="44" l="1"/>
  <c r="H100" i="44"/>
  <c r="H99" i="44"/>
  <c r="H97" i="44"/>
  <c r="H96" i="44"/>
  <c r="H102" i="44" l="1"/>
  <c r="R41" i="39" l="1"/>
  <c r="R40" i="39"/>
  <c r="R39" i="39"/>
  <c r="R38" i="39"/>
  <c r="R37" i="39"/>
  <c r="R36" i="39"/>
  <c r="R35" i="39"/>
  <c r="R34" i="39"/>
  <c r="H180" i="15" l="1"/>
  <c r="G178" i="15"/>
  <c r="G171" i="15"/>
  <c r="Q41" i="39" s="1"/>
  <c r="G164" i="15"/>
  <c r="P41" i="39" s="1"/>
  <c r="G157" i="15"/>
  <c r="O41" i="39" s="1"/>
  <c r="G148" i="15"/>
  <c r="N41" i="39" s="1"/>
  <c r="G139" i="15"/>
  <c r="M41" i="39" s="1"/>
  <c r="G130" i="15"/>
  <c r="L41" i="39" s="1"/>
  <c r="G116" i="15"/>
  <c r="K41" i="39" s="1"/>
  <c r="H41" i="39"/>
  <c r="H180" i="16"/>
  <c r="G178" i="16"/>
  <c r="G171" i="16"/>
  <c r="Q40" i="39" s="1"/>
  <c r="G164" i="16"/>
  <c r="P40" i="39" s="1"/>
  <c r="G157" i="16"/>
  <c r="O40" i="39" s="1"/>
  <c r="G148" i="16"/>
  <c r="N40" i="39" s="1"/>
  <c r="G139" i="16"/>
  <c r="M40" i="39" s="1"/>
  <c r="G130" i="16"/>
  <c r="L40" i="39" s="1"/>
  <c r="G116" i="16"/>
  <c r="K40" i="39" s="1"/>
  <c r="H40" i="39"/>
  <c r="H180" i="17"/>
  <c r="G178" i="17"/>
  <c r="G171" i="17"/>
  <c r="Q39" i="39" s="1"/>
  <c r="G164" i="17"/>
  <c r="P39" i="39" s="1"/>
  <c r="G157" i="17"/>
  <c r="O39" i="39" s="1"/>
  <c r="G148" i="17"/>
  <c r="N39" i="39" s="1"/>
  <c r="G139" i="17"/>
  <c r="M39" i="39" s="1"/>
  <c r="G130" i="17"/>
  <c r="L39" i="39" s="1"/>
  <c r="G116" i="17"/>
  <c r="K39" i="39" s="1"/>
  <c r="H39" i="39"/>
  <c r="H180" i="18"/>
  <c r="G178" i="18"/>
  <c r="G171" i="18"/>
  <c r="Q38" i="39" s="1"/>
  <c r="G164" i="18"/>
  <c r="P38" i="39" s="1"/>
  <c r="G157" i="18"/>
  <c r="O38" i="39" s="1"/>
  <c r="G148" i="18"/>
  <c r="N38" i="39" s="1"/>
  <c r="G139" i="18"/>
  <c r="M38" i="39" s="1"/>
  <c r="G130" i="18"/>
  <c r="L38" i="39" s="1"/>
  <c r="G116" i="18"/>
  <c r="K38" i="39" s="1"/>
  <c r="H38" i="39"/>
  <c r="H180" i="19"/>
  <c r="G178" i="19"/>
  <c r="G171" i="19"/>
  <c r="Q37" i="39" s="1"/>
  <c r="G164" i="19"/>
  <c r="P37" i="39" s="1"/>
  <c r="G157" i="19"/>
  <c r="O37" i="39" s="1"/>
  <c r="G148" i="19"/>
  <c r="N37" i="39" s="1"/>
  <c r="G139" i="19"/>
  <c r="M37" i="39" s="1"/>
  <c r="G130" i="19"/>
  <c r="L37" i="39" s="1"/>
  <c r="G116" i="19"/>
  <c r="K37" i="39" s="1"/>
  <c r="H37" i="39"/>
  <c r="H180" i="20"/>
  <c r="G178" i="20"/>
  <c r="G171" i="20"/>
  <c r="Q36" i="39" s="1"/>
  <c r="G164" i="20"/>
  <c r="P36" i="39" s="1"/>
  <c r="G157" i="20"/>
  <c r="O36" i="39" s="1"/>
  <c r="G148" i="20"/>
  <c r="N36" i="39" s="1"/>
  <c r="G139" i="20"/>
  <c r="M36" i="39" s="1"/>
  <c r="G130" i="20"/>
  <c r="L36" i="39" s="1"/>
  <c r="G116" i="20"/>
  <c r="K36" i="39" s="1"/>
  <c r="H36" i="39"/>
  <c r="H180" i="21"/>
  <c r="G178" i="21"/>
  <c r="G171" i="21"/>
  <c r="Q35" i="39" s="1"/>
  <c r="G164" i="21"/>
  <c r="P35" i="39" s="1"/>
  <c r="G157" i="21"/>
  <c r="O35" i="39" s="1"/>
  <c r="G148" i="21"/>
  <c r="N35" i="39" s="1"/>
  <c r="G139" i="21"/>
  <c r="M35" i="39" s="1"/>
  <c r="G130" i="21"/>
  <c r="L35" i="39" s="1"/>
  <c r="G116" i="21"/>
  <c r="K35" i="39" s="1"/>
  <c r="H35" i="39"/>
  <c r="H180" i="22"/>
  <c r="G178" i="22"/>
  <c r="G171" i="22"/>
  <c r="Q34" i="39" s="1"/>
  <c r="G164" i="22"/>
  <c r="P34" i="39" s="1"/>
  <c r="G157" i="22"/>
  <c r="O34" i="39" s="1"/>
  <c r="G148" i="22"/>
  <c r="N34" i="39" s="1"/>
  <c r="G139" i="22"/>
  <c r="M34" i="39" s="1"/>
  <c r="G130" i="22"/>
  <c r="L34" i="39" s="1"/>
  <c r="G116" i="22"/>
  <c r="K34" i="39" s="1"/>
  <c r="H34" i="39"/>
  <c r="H180" i="23"/>
  <c r="G178" i="23"/>
  <c r="R33" i="39" s="1"/>
  <c r="G171" i="23"/>
  <c r="Q33" i="39" s="1"/>
  <c r="G164" i="23"/>
  <c r="P33" i="39" s="1"/>
  <c r="G157" i="23"/>
  <c r="O33" i="39" s="1"/>
  <c r="G148" i="23"/>
  <c r="N33" i="39" s="1"/>
  <c r="G139" i="23"/>
  <c r="M33" i="39" s="1"/>
  <c r="G130" i="23"/>
  <c r="L33" i="39" s="1"/>
  <c r="G116" i="23"/>
  <c r="K33" i="39" s="1"/>
  <c r="H33" i="39"/>
  <c r="H180" i="24"/>
  <c r="G178" i="24"/>
  <c r="R32" i="39" s="1"/>
  <c r="G171" i="24"/>
  <c r="Q32" i="39" s="1"/>
  <c r="G164" i="24"/>
  <c r="P32" i="39" s="1"/>
  <c r="G157" i="24"/>
  <c r="O32" i="39" s="1"/>
  <c r="G148" i="24"/>
  <c r="N32" i="39" s="1"/>
  <c r="G139" i="24"/>
  <c r="M32" i="39" s="1"/>
  <c r="G130" i="24"/>
  <c r="L32" i="39" s="1"/>
  <c r="G116" i="24"/>
  <c r="K32" i="39" s="1"/>
  <c r="H32" i="39"/>
  <c r="H180" i="25"/>
  <c r="G178" i="25"/>
  <c r="R31" i="39" s="1"/>
  <c r="G171" i="25"/>
  <c r="Q31" i="39" s="1"/>
  <c r="G164" i="25"/>
  <c r="P31" i="39" s="1"/>
  <c r="G157" i="25"/>
  <c r="O31" i="39" s="1"/>
  <c r="G148" i="25"/>
  <c r="N31" i="39" s="1"/>
  <c r="G139" i="25"/>
  <c r="M31" i="39" s="1"/>
  <c r="G130" i="25"/>
  <c r="L31" i="39" s="1"/>
  <c r="G116" i="25"/>
  <c r="K31" i="39" s="1"/>
  <c r="H31" i="39"/>
  <c r="H180" i="26"/>
  <c r="G178" i="26"/>
  <c r="R30" i="39" s="1"/>
  <c r="G171" i="26"/>
  <c r="Q30" i="39" s="1"/>
  <c r="G164" i="26"/>
  <c r="P30" i="39" s="1"/>
  <c r="G157" i="26"/>
  <c r="O30" i="39" s="1"/>
  <c r="G148" i="26"/>
  <c r="N30" i="39" s="1"/>
  <c r="G139" i="26"/>
  <c r="M30" i="39" s="1"/>
  <c r="G130" i="26"/>
  <c r="L30" i="39" s="1"/>
  <c r="G116" i="26"/>
  <c r="K30" i="39" s="1"/>
  <c r="H30" i="39"/>
  <c r="H180" i="27"/>
  <c r="G178" i="27"/>
  <c r="R29" i="39" s="1"/>
  <c r="G171" i="27"/>
  <c r="Q29" i="39" s="1"/>
  <c r="G164" i="27"/>
  <c r="P29" i="39" s="1"/>
  <c r="G157" i="27"/>
  <c r="O29" i="39" s="1"/>
  <c r="G148" i="27"/>
  <c r="N29" i="39" s="1"/>
  <c r="G139" i="27"/>
  <c r="M29" i="39" s="1"/>
  <c r="G130" i="27"/>
  <c r="L29" i="39" s="1"/>
  <c r="G116" i="27"/>
  <c r="K29" i="39" s="1"/>
  <c r="H29" i="39"/>
  <c r="H180" i="28"/>
  <c r="G178" i="28"/>
  <c r="R28" i="39" s="1"/>
  <c r="G171" i="28"/>
  <c r="Q28" i="39" s="1"/>
  <c r="G164" i="28"/>
  <c r="P28" i="39" s="1"/>
  <c r="G157" i="28"/>
  <c r="O28" i="39" s="1"/>
  <c r="G148" i="28"/>
  <c r="N28" i="39" s="1"/>
  <c r="G139" i="28"/>
  <c r="M28" i="39" s="1"/>
  <c r="G130" i="28"/>
  <c r="L28" i="39" s="1"/>
  <c r="G116" i="28"/>
  <c r="K28" i="39" s="1"/>
  <c r="H28" i="39"/>
  <c r="H180" i="29"/>
  <c r="G178" i="29"/>
  <c r="R27" i="39" s="1"/>
  <c r="G171" i="29"/>
  <c r="Q27" i="39" s="1"/>
  <c r="G164" i="29"/>
  <c r="P27" i="39" s="1"/>
  <c r="G157" i="29"/>
  <c r="O27" i="39" s="1"/>
  <c r="G148" i="29"/>
  <c r="N27" i="39" s="1"/>
  <c r="G139" i="29"/>
  <c r="M27" i="39" s="1"/>
  <c r="G130" i="29"/>
  <c r="L27" i="39" s="1"/>
  <c r="G116" i="29"/>
  <c r="K27" i="39" s="1"/>
  <c r="H27" i="39"/>
  <c r="H180" i="30"/>
  <c r="G178" i="30"/>
  <c r="R26" i="39" s="1"/>
  <c r="G171" i="30"/>
  <c r="Q26" i="39" s="1"/>
  <c r="G164" i="30"/>
  <c r="P26" i="39" s="1"/>
  <c r="G157" i="30"/>
  <c r="O26" i="39" s="1"/>
  <c r="G148" i="30"/>
  <c r="N26" i="39" s="1"/>
  <c r="G139" i="30"/>
  <c r="M26" i="39" s="1"/>
  <c r="G130" i="30"/>
  <c r="L26" i="39" s="1"/>
  <c r="G116" i="30"/>
  <c r="K26" i="39" s="1"/>
  <c r="H26" i="39"/>
  <c r="H180" i="31"/>
  <c r="G178" i="31"/>
  <c r="R25" i="39" s="1"/>
  <c r="G171" i="31"/>
  <c r="Q25" i="39" s="1"/>
  <c r="G164" i="31"/>
  <c r="P25" i="39" s="1"/>
  <c r="G157" i="31"/>
  <c r="O25" i="39" s="1"/>
  <c r="G148" i="31"/>
  <c r="N25" i="39" s="1"/>
  <c r="G139" i="31"/>
  <c r="M25" i="39" s="1"/>
  <c r="G130" i="31"/>
  <c r="L25" i="39" s="1"/>
  <c r="G116" i="31"/>
  <c r="K25" i="39" s="1"/>
  <c r="H25" i="39"/>
  <c r="H180" i="32"/>
  <c r="G178" i="32"/>
  <c r="R24" i="39" s="1"/>
  <c r="G171" i="32"/>
  <c r="Q24" i="39" s="1"/>
  <c r="G164" i="32"/>
  <c r="P24" i="39" s="1"/>
  <c r="G157" i="32"/>
  <c r="O24" i="39" s="1"/>
  <c r="G148" i="32"/>
  <c r="N24" i="39" s="1"/>
  <c r="G139" i="32"/>
  <c r="M24" i="39" s="1"/>
  <c r="G130" i="32"/>
  <c r="L24" i="39" s="1"/>
  <c r="G116" i="32"/>
  <c r="K24" i="39" s="1"/>
  <c r="H24" i="39"/>
  <c r="H180" i="33"/>
  <c r="G178" i="33"/>
  <c r="R23" i="39" s="1"/>
  <c r="G171" i="33"/>
  <c r="Q23" i="39" s="1"/>
  <c r="G164" i="33"/>
  <c r="P23" i="39" s="1"/>
  <c r="G157" i="33"/>
  <c r="O23" i="39" s="1"/>
  <c r="G148" i="33"/>
  <c r="N23" i="39" s="1"/>
  <c r="G139" i="33"/>
  <c r="M23" i="39" s="1"/>
  <c r="G130" i="33"/>
  <c r="L23" i="39" s="1"/>
  <c r="G116" i="33"/>
  <c r="K23" i="39" s="1"/>
  <c r="H23" i="39"/>
  <c r="H180" i="34"/>
  <c r="G178" i="34"/>
  <c r="R22" i="39" s="1"/>
  <c r="G171" i="34"/>
  <c r="Q22" i="39" s="1"/>
  <c r="G164" i="34"/>
  <c r="P22" i="39" s="1"/>
  <c r="G157" i="34"/>
  <c r="O22" i="39" s="1"/>
  <c r="G148" i="34"/>
  <c r="N22" i="39" s="1"/>
  <c r="G139" i="34"/>
  <c r="M22" i="39" s="1"/>
  <c r="G130" i="34"/>
  <c r="L22" i="39" s="1"/>
  <c r="G116" i="34"/>
  <c r="K22" i="39" s="1"/>
  <c r="H22" i="39"/>
  <c r="H180" i="35"/>
  <c r="G178" i="35"/>
  <c r="R21" i="39" s="1"/>
  <c r="G171" i="35"/>
  <c r="Q21" i="39" s="1"/>
  <c r="G164" i="35"/>
  <c r="P21" i="39" s="1"/>
  <c r="G157" i="35"/>
  <c r="O21" i="39" s="1"/>
  <c r="G148" i="35"/>
  <c r="N21" i="39" s="1"/>
  <c r="G139" i="35"/>
  <c r="M21" i="39" s="1"/>
  <c r="G130" i="35"/>
  <c r="L21" i="39" s="1"/>
  <c r="G116" i="35"/>
  <c r="K21" i="39" s="1"/>
  <c r="H21" i="39"/>
  <c r="H180" i="36"/>
  <c r="G178" i="36"/>
  <c r="R20" i="39" s="1"/>
  <c r="G171" i="36"/>
  <c r="Q20" i="39" s="1"/>
  <c r="G164" i="36"/>
  <c r="P20" i="39" s="1"/>
  <c r="G157" i="36"/>
  <c r="O20" i="39" s="1"/>
  <c r="G148" i="36"/>
  <c r="N20" i="39" s="1"/>
  <c r="G139" i="36"/>
  <c r="M20" i="39" s="1"/>
  <c r="G130" i="36"/>
  <c r="L20" i="39" s="1"/>
  <c r="G116" i="36"/>
  <c r="K20" i="39" s="1"/>
  <c r="H20" i="39"/>
  <c r="H180" i="37"/>
  <c r="G178" i="37"/>
  <c r="R19" i="39" s="1"/>
  <c r="G171" i="37"/>
  <c r="Q19" i="39" s="1"/>
  <c r="G164" i="37"/>
  <c r="P19" i="39" s="1"/>
  <c r="G157" i="37"/>
  <c r="O19" i="39" s="1"/>
  <c r="G148" i="37"/>
  <c r="N19" i="39" s="1"/>
  <c r="G139" i="37"/>
  <c r="M19" i="39" s="1"/>
  <c r="G130" i="37"/>
  <c r="L19" i="39" s="1"/>
  <c r="G116" i="37"/>
  <c r="K19" i="39" s="1"/>
  <c r="H19" i="39"/>
  <c r="H180" i="38"/>
  <c r="G178" i="38"/>
  <c r="R18" i="39" s="1"/>
  <c r="G171" i="38"/>
  <c r="Q18" i="39" s="1"/>
  <c r="G164" i="38"/>
  <c r="P18" i="39" s="1"/>
  <c r="G157" i="38"/>
  <c r="O18" i="39" s="1"/>
  <c r="G148" i="38"/>
  <c r="N18" i="39" s="1"/>
  <c r="G139" i="38"/>
  <c r="M18" i="39" s="1"/>
  <c r="G130" i="38"/>
  <c r="L18" i="39" s="1"/>
  <c r="G116" i="38"/>
  <c r="K18" i="39" s="1"/>
  <c r="H18" i="39"/>
  <c r="H180" i="14"/>
  <c r="G178" i="14"/>
  <c r="R17" i="39" s="1"/>
  <c r="G171" i="14"/>
  <c r="Q17" i="39" s="1"/>
  <c r="G164" i="14"/>
  <c r="P17" i="39" s="1"/>
  <c r="G157" i="14"/>
  <c r="O17" i="39" s="1"/>
  <c r="G148" i="14"/>
  <c r="N17" i="39" s="1"/>
  <c r="G139" i="14"/>
  <c r="M17" i="39" s="1"/>
  <c r="G130" i="14"/>
  <c r="L17" i="39" s="1"/>
  <c r="G116" i="14"/>
  <c r="K17" i="39" s="1"/>
  <c r="H17" i="39"/>
  <c r="H180" i="9"/>
  <c r="G178" i="9"/>
  <c r="R16" i="39" s="1"/>
  <c r="G171" i="9"/>
  <c r="Q16" i="39" s="1"/>
  <c r="G164" i="9"/>
  <c r="P16" i="39" s="1"/>
  <c r="G157" i="9"/>
  <c r="O16" i="39" s="1"/>
  <c r="G148" i="9"/>
  <c r="N16" i="39" s="1"/>
  <c r="G139" i="9"/>
  <c r="M16" i="39" s="1"/>
  <c r="G130" i="9"/>
  <c r="L16" i="39" s="1"/>
  <c r="G116" i="9"/>
  <c r="K16" i="39" s="1"/>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K14" i="39" s="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D27" i="39" l="1"/>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E82" i="44"/>
  <c r="F82" i="44" s="1"/>
  <c r="E81" i="44"/>
  <c r="F81" i="44" s="1"/>
  <c r="E80" i="44"/>
  <c r="F80" i="44" s="1"/>
  <c r="E79" i="44"/>
  <c r="F79" i="44" s="1"/>
  <c r="E78" i="44"/>
  <c r="F78" i="44" s="1"/>
  <c r="C82" i="44"/>
  <c r="C81" i="44"/>
  <c r="C80" i="44"/>
  <c r="C79" i="44"/>
  <c r="C78" i="44"/>
  <c r="E72" i="44"/>
  <c r="F72" i="44" s="1"/>
  <c r="E71" i="44"/>
  <c r="F71" i="44" s="1"/>
  <c r="E70" i="44"/>
  <c r="F70" i="44" s="1"/>
  <c r="E69" i="44"/>
  <c r="F69" i="44" s="1"/>
  <c r="E68" i="44"/>
  <c r="F68" i="44" s="1"/>
  <c r="C72" i="44"/>
  <c r="C71" i="44"/>
  <c r="C70" i="44"/>
  <c r="C69" i="44"/>
  <c r="C68" i="44"/>
  <c r="F62" i="44"/>
  <c r="G62" i="44" s="1"/>
  <c r="F61" i="44"/>
  <c r="G61" i="44" s="1"/>
  <c r="F60" i="44"/>
  <c r="G60" i="44" s="1"/>
  <c r="F59" i="44"/>
  <c r="G59" i="44" s="1"/>
  <c r="F58" i="44"/>
  <c r="G58" i="44" s="1"/>
  <c r="D62" i="44"/>
  <c r="D61" i="44"/>
  <c r="D60" i="44"/>
  <c r="D59" i="44"/>
  <c r="D58" i="44"/>
  <c r="F52" i="44"/>
  <c r="G52" i="44" s="1"/>
  <c r="F51" i="44"/>
  <c r="G51" i="44" s="1"/>
  <c r="F50" i="44"/>
  <c r="G50" i="44" s="1"/>
  <c r="F49" i="44"/>
  <c r="G49" i="44" s="1"/>
  <c r="F48" i="44"/>
  <c r="G48" i="44" s="1"/>
  <c r="D52" i="44"/>
  <c r="D51" i="44"/>
  <c r="D50" i="44"/>
  <c r="D49" i="44"/>
  <c r="D4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91" i="44"/>
  <c r="G116" i="44"/>
  <c r="K11" i="39" s="1"/>
  <c r="K42" i="39" s="1"/>
  <c r="F22" i="43" s="1"/>
  <c r="G130" i="44"/>
  <c r="L11" i="39" s="1"/>
  <c r="G139" i="44"/>
  <c r="M11" i="39" s="1"/>
  <c r="G148" i="44"/>
  <c r="N11" i="39" s="1"/>
  <c r="G157" i="44"/>
  <c r="O11" i="39" s="1"/>
  <c r="G164" i="44"/>
  <c r="P11" i="39" s="1"/>
  <c r="G171" i="44"/>
  <c r="Q11" i="39" s="1"/>
  <c r="G178" i="44"/>
  <c r="H180" i="44"/>
  <c r="A1" i="39"/>
  <c r="C2" i="39"/>
  <c r="F2" i="39"/>
  <c r="K2" i="39"/>
  <c r="B1" i="33" s="1"/>
  <c r="P2" i="39"/>
  <c r="T2" i="39"/>
  <c r="K3" i="39"/>
  <c r="K4" i="39"/>
  <c r="J10" i="39"/>
  <c r="S10" i="39"/>
  <c r="B11" i="39"/>
  <c r="H11" i="39"/>
  <c r="R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T10" i="39" l="1"/>
  <c r="F84" i="44"/>
  <c r="G11" i="39" s="1"/>
  <c r="G42" i="39" s="1"/>
  <c r="F17" i="43" s="1"/>
  <c r="G180" i="31"/>
  <c r="C25" i="39"/>
  <c r="G180" i="29"/>
  <c r="G180" i="30"/>
  <c r="D26" i="39"/>
  <c r="G180" i="27"/>
  <c r="G180" i="35"/>
  <c r="D21" i="39"/>
  <c r="G180" i="24"/>
  <c r="C32" i="39"/>
  <c r="J33" i="39"/>
  <c r="T33" i="39" s="1"/>
  <c r="G180" i="20"/>
  <c r="C36" i="39"/>
  <c r="G180" i="38"/>
  <c r="G180" i="15"/>
  <c r="G180" i="16"/>
  <c r="G180" i="17"/>
  <c r="G180" i="18"/>
  <c r="G180" i="19"/>
  <c r="G180" i="21"/>
  <c r="G180" i="22"/>
  <c r="G180" i="23"/>
  <c r="G180" i="25"/>
  <c r="G180" i="26"/>
  <c r="G180" i="28"/>
  <c r="G180" i="32"/>
  <c r="G180" i="33"/>
  <c r="G180" i="34"/>
  <c r="G180" i="36"/>
  <c r="G180" i="37"/>
  <c r="G180" i="14"/>
  <c r="G180" i="9"/>
  <c r="G180" i="10"/>
  <c r="G180" i="11"/>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K5" i="39"/>
  <c r="K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<sst xmlns="http://schemas.openxmlformats.org/spreadsheetml/2006/main" count="18496" uniqueCount="366">
  <si>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</si>
  <si>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</si>
  <si>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</si>
  <si>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</si>
  <si>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</si>
  <si>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</si>
  <si>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</si>
  <si>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</si>
  <si>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</si>
  <si>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</si>
  <si>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</si>
  <si>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</si>
  <si>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</si>
  <si>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</si>
  <si>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</si>
  <si>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</si>
  <si>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</si>
  <si>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</si>
  <si>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</si>
  <si>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</si>
  <si>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</si>
  <si>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</si>
  <si>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</si>
  <si>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</si>
  <si>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</si>
  <si>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</si>
  <si>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</si>
  <si>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</si>
  <si>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</si>
  <si>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</si>
  <si>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</si>
  <si>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</si>
  <si>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</si>
  <si>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</si>
  <si>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</si>
  <si>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</si>
  <si>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</si>
  <si>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</si>
  <si>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</si>
  <si>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</si>
  <si>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</si>
  <si>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</si>
  <si>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</si>
  <si>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</si>
  <si>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</si>
  <si>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</si>
  <si>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</si>
  <si>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</si>
  <si>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</si>
  <si>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</si>
  <si>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</si>
  <si>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</si>
  <si>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</si>
  <si>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</si>
  <si>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</si>
  <si>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</si>
  <si>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</si>
  <si>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</si>
  <si>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</si>
  <si>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</si>
  <si>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</si>
  <si>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</si>
  <si>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</si>
  <si>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</si>
  <si>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</si>
  <si>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</si>
  <si>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</si>
  <si>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</si>
  <si>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</si>
  <si>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</si>
  <si>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</si>
  <si>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</si>
  <si>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</si>
  <si>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</si>
  <si>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</si>
  <si>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</si>
  <si>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</si>
  <si>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</si>
  <si>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</si>
  <si>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</si>
  <si>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</si>
  <si>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</si>
  <si>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</si>
  <si>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</si>
  <si>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</si>
  <si>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</si>
  <si>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</si>
  <si>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</si>
  <si>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</si>
  <si>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</si>
  <si>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</si>
  <si>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</si>
  <si>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</si>
  <si>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</si>
  <si>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</si>
  <si>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</si>
  <si>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</si>
  <si>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</si>
  <si>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</si>
  <si>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</si>
  <si>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</si>
  <si>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</si>
  <si>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</si>
  <si>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</si>
  <si>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</si>
  <si>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</si>
  <si>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</si>
  <si>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</si>
  <si>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</si>
  <si>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</si>
  <si>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</si>
  <si>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</si>
  <si>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</si>
  <si>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</si>
  <si>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</si>
  <si>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</si>
  <si>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</si>
  <si>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</si>
  <si>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</si>
  <si>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</si>
  <si>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</si>
  <si>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</si>
  <si>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</si>
  <si>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</si>
  <si>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</si>
  <si>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</si>
  <si>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</si>
  <si>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</si>
  <si>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</si>
  <si>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</si>
  <si>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</si>
  <si>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</si>
  <si>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</si>
  <si>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</si>
  <si>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</si>
  <si>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</si>
  <si>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</si>
  <si>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</si>
  <si>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</si>
  <si>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</si>
  <si>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</si>
  <si>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 xml:space="preserve">      PROJECT SUMMARY</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</si>
  <si>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</si>
  <si>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</si>
  <si>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</si>
  <si>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</si>
  <si>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</si>
  <si>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</si>
  <si>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</si>
  <si>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</si>
  <si>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</si>
  <si>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</si>
  <si>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</si>
  <si>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 xml:space="preserve">INTRODUCTION:  </t>
  </si>
  <si>
    <t>Deutz Prime Mover</t>
  </si>
  <si>
    <t>Total Coast Guard Direct Costs:</t>
  </si>
  <si>
    <t>Aircraft-HC130H/J</t>
  </si>
  <si>
    <t>Aircraft-HU25</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</si>
  <si>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</si>
  <si>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</si>
  <si>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</si>
  <si>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</si>
  <si>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</si>
  <si>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</si>
  <si>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</si>
  <si>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</si>
  <si>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</si>
  <si>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</si>
  <si>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</si>
  <si>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</si>
  <si>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</si>
  <si>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</si>
  <si>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</si>
  <si>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</si>
  <si>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Boats-BU (45' Buoy Boat)</t>
  </si>
  <si>
    <t>Boats-BUSL (49' Stern Loading Buoy Boat)</t>
  </si>
  <si>
    <t>Boats-MLB (44', 47', &amp; 52' Motor Lifeboat)</t>
  </si>
  <si>
    <t>Boats-ANB (55', 63', 64')</t>
  </si>
  <si>
    <t>Boats-RBS (Response Boat, Small)</t>
  </si>
  <si>
    <t>Boats-SKF (Skiff)</t>
  </si>
  <si>
    <t>Boats-SPC (LE)</t>
  </si>
  <si>
    <t>Boats-TANB (Trailerable Aton Boat)</t>
  </si>
  <si>
    <t>Boats-TPSB (Transportable Port Security Boat)</t>
  </si>
  <si>
    <t>Boats-UTB (Utility Boat, Big)</t>
  </si>
  <si>
    <t>Boats-UTL (Utility Boat, Light)</t>
  </si>
  <si>
    <t>Boats-UTM (Utility Boat, Medium)</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</si>
  <si>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</si>
  <si>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</si>
  <si>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</si>
  <si>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</si>
  <si>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</si>
  <si>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</si>
  <si>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</si>
  <si>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</si>
  <si>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</si>
  <si>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</si>
  <si>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</si>
  <si>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</si>
  <si>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</si>
  <si>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</si>
  <si>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</si>
  <si>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</si>
  <si>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</si>
  <si>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</si>
  <si>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</si>
  <si>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</si>
  <si>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</si>
  <si>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</si>
  <si>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</si>
  <si>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</si>
  <si>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</si>
  <si>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</si>
  <si>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</si>
  <si>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</si>
  <si>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</si>
  <si>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</si>
  <si>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</si>
  <si>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</si>
  <si>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</si>
  <si>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</si>
  <si>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</si>
  <si>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</si>
  <si>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</si>
  <si>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</si>
  <si>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</si>
  <si>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</si>
  <si>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</si>
  <si>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</si>
  <si>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</si>
  <si>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</si>
  <si>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</si>
  <si>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</si>
  <si>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</si>
  <si>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</si>
  <si>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</si>
  <si>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</si>
  <si>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</si>
  <si>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</si>
  <si>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</si>
  <si>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</si>
  <si>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</si>
  <si>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</si>
  <si>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</si>
  <si>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Employee</t>
  </si>
  <si>
    <t>ID</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</si>
  <si>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</si>
  <si>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</si>
  <si>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</si>
  <si>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</si>
  <si>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</si>
  <si>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</si>
  <si>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</si>
  <si>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</si>
  <si>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</si>
  <si>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</si>
  <si>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</si>
  <si>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</si>
  <si>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</si>
  <si>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</si>
  <si>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</si>
  <si>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</si>
  <si>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</si>
  <si>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</si>
  <si>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</si>
  <si>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</si>
  <si>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</si>
  <si>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</si>
  <si>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</si>
  <si>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</si>
  <si>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</si>
  <si>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</si>
  <si>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</si>
  <si>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</si>
  <si>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</si>
  <si>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</si>
  <si>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</si>
  <si>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</si>
  <si>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</si>
  <si>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</si>
  <si>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</si>
  <si>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</si>
  <si>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</si>
  <si>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</si>
  <si>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</si>
  <si>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</si>
  <si>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</si>
  <si>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</si>
  <si>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</si>
  <si>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</si>
  <si>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</si>
  <si>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</si>
  <si>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</si>
  <si>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</si>
  <si>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</si>
  <si>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</si>
  <si>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</si>
  <si>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Level A 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</si>
  <si>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</si>
  <si>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</si>
  <si>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</si>
  <si>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</si>
  <si>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</si>
  <si>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</si>
  <si>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</si>
  <si>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</si>
  <si>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</si>
  <si>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Boats-RBM (Response Boat, Medium)</t>
  </si>
  <si>
    <t>AL-00</t>
  </si>
  <si>
    <t>AD-00</t>
  </si>
  <si>
    <t>Aircraft-C37 LRRCA</t>
  </si>
  <si>
    <t>Aircraft-H65</t>
  </si>
  <si>
    <t>Aircraft-H60</t>
  </si>
  <si>
    <t>Cutters-Healy 420</t>
  </si>
  <si>
    <t>Cutters-WSLM 418</t>
  </si>
  <si>
    <t>Cutters-WAGB</t>
  </si>
  <si>
    <t>Cutters-WPC 154</t>
  </si>
  <si>
    <t>Aircraft C144 CASA</t>
  </si>
  <si>
    <t>Mobile Comms Vehicle (MCV)</t>
  </si>
  <si>
    <t>Cutters-WAGB 399</t>
  </si>
  <si>
    <t>AUTOMATED 5136 COST DOC SERIES</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</si>
  <si>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</si>
  <si>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</si>
  <si>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</si>
  <si>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3.  It is highly recommended that you get a copy of Mr. Hildebrand's comprehensive job aid on using this electronic workbook that can be found on NPFC's website.  Any problems you have with this workbook, please contact Bob Hildebrand immediately (703-872-6981 (office) or 540-272-1746 (cell) to resolve your issue to save any aggravation later on in the response.</t>
  </si>
  <si>
    <t>Passenger-Station Wagon (Code 2000)</t>
  </si>
  <si>
    <t>Passenger-Station Wagon (Daily) (Code 2000)</t>
  </si>
  <si>
    <t>SUV (4x2), 2-door (Code 4181)</t>
  </si>
  <si>
    <t>SUV (4x2), 2-door (Daily) (Code 4181)</t>
  </si>
  <si>
    <t>SUV (4x4), 2-door (Compact Code 6170)</t>
  </si>
  <si>
    <t>SUV (4x4), 2-door (Daily) (Compact Code 6170)</t>
  </si>
  <si>
    <t>SUV (4x2), 4-door (Code 4272)</t>
  </si>
  <si>
    <t>SUV (4x2), 4-door (Daily) (Code 4272)</t>
  </si>
  <si>
    <t>SUV (4x4), 4-door (Code 6375)</t>
  </si>
  <si>
    <t>SUV (4x4), 4-door (Daily) (Code 6375)</t>
  </si>
  <si>
    <t>Van, Cargo (Code 6209)</t>
  </si>
  <si>
    <t>Van, Cargo (Daily) (Code 6209)</t>
  </si>
  <si>
    <t>Van, Passenger (Code 6208)</t>
  </si>
  <si>
    <t>Van, Passenger (Daily) (code 6208)</t>
  </si>
  <si>
    <t>Compact Pickup, Regular (Code 6250)</t>
  </si>
  <si>
    <t>Compact Pickup, Regular (Daily) (code 6250)</t>
  </si>
  <si>
    <t>Compact Pickup, Extended (Code 6251)</t>
  </si>
  <si>
    <t>Compact Pickup, Extended (Daily) (Code 6251)</t>
  </si>
  <si>
    <t>Compact Pickup, Crew Cab (Code 6122)</t>
  </si>
  <si>
    <t>Compact Pickup, Crew Cab (Daily) (Code 6122)</t>
  </si>
  <si>
    <t>Standard Pickup, Regular (Code 6350)</t>
  </si>
  <si>
    <t>Standard Pickup, Regular (Daily) (Code 6350)</t>
  </si>
  <si>
    <t>Standard Pickup, Extended (Code 6351)</t>
  </si>
  <si>
    <t>Standard Pickup, Extended (Daily) (Code 6351)</t>
  </si>
  <si>
    <t>Cutters-WLB 240</t>
  </si>
  <si>
    <t>J15001</t>
  </si>
  <si>
    <t>Command and Control Trailer (C2 Trailer)(NSF Surrey)</t>
  </si>
  <si>
    <t>Enhanced MICP (CAMSLANT)</t>
  </si>
  <si>
    <t>F/V Timothy Eastman</t>
  </si>
  <si>
    <t>9/31/2015</t>
  </si>
  <si>
    <t>SPII DOCUMENT - ADHERE TO PROTECTION STANDARDS!</t>
  </si>
  <si>
    <t>Passenger-Sedan Midsize (Daily) (Code 1100)</t>
  </si>
  <si>
    <t>Passenger-Midsize, Dodge Charger (Daily) (Code 1127)</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</si>
  <si>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</si>
  <si>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</si>
  <si>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</si>
  <si>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</si>
  <si>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</si>
  <si>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</si>
  <si>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</si>
  <si>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Updated October 2015 FY 2017 Vehicle Rates  (R.N.H., NPFC @703-872-6081 or cell @540-272-1746)</t>
  </si>
  <si>
    <t>FY 2017 Vehicle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</si>
</sst>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s>
  <fonts count="20">
    <font>
      <sz val="10"/>
      <name val="Helv"/>
    </font>
    <font>
      <b/>
      <sz val="10"/>
      <name val="Helv"/>
    </font>
    <font>
      <sz val="10"/>
      <name val="Helv"/>
    </font>
    <font>
      <u/>
      <sz val="10"/>
      <name val="Helv"/>
    </font>
    <font>
      <b/>
      <sz val="18"/>
      <name val="Helv"/>
    </font>
    <font>
      <sz val="18"/>
      <name val="Helv"/>
    </font>
    <font>
      <i/>
      <sz val="8"/>
      <name val="Arial"/>
      <family val="2"/>
    </font>
    <font>
      <b/>
      <u/>
      <sz val="10"/>
      <name val="Helv"/>
    </font>
    <font>
      <sz val="8"/>
      <name val="Helv"/>
    </font>
    <font>
      <b/>
      <sz val="8"/>
      <name val="Helv"/>
    </font>
    <font>
      <sz val="8"/>
      <name val="Geneva"/>
      <family val="2"/>
    </font>
    <font>
      <b/>
      <sz val="8"/>
      <name val="Geneva"/>
      <family val="2"/>
    </font>
    <font>
      <b/>
      <sz val="10"/>
      <color indexed="10"/>
      <name val="Helv"/>
    </font>
    <font>
      <b/>
      <sz val="7"/>
      <name val="Helv"/>
    </font>
    <font>
      <b/>
      <sz val="10"/>
      <color indexed="10"/>
      <name val="Helv"/>
    </font>
    <font>
      <b/>
      <sz val="10"/>
      <color indexed="30"/>
      <name val="Helv"/>
    </font>
    <font>
      <sz val="9"/>
      <color indexed="81"/>
      <name val="Tahoma"/>
      <family val="2"/>
    </font>
    <font>
      <b/>
      <sz val="9"/>
      <color indexed="81"/>
      <name val="Tahoma"/>
      <family val="2"/>
    </font>
    <font>
      <b/>
      <sz val="9"/>
      <color indexed="81"/>
      <name val="Tahoma"/>
      <charset val="1"/>
    </font>
    <font>
      <sz val="9"/>
      <color indexed="81"/>
      <name val="Tahoma"/>
      <charset val="1"/>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92D050"/>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03">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0" fontId="3" fillId="0" borderId="0" xfId="0" applyFont="1" applyProtection="1"/>
    <xf numFmtId="15" fontId="0" fillId="0" borderId="0" xfId="0" applyNumberFormat="1" applyProtection="1"/>
    <xf numFmtId="7" fontId="0" fillId="0" borderId="0" xfId="0" applyNumberFormat="1" applyProtection="1"/>
    <xf numFmtId="0" fontId="0" fillId="0" borderId="0" xfId="0" applyAlignmen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1" fillId="0" borderId="0" xfId="0" applyFont="1" applyBorder="1" applyAlignment="1" applyProtection="1">
      <alignment horizontal="left"/>
    </xf>
    <xf numFmtId="0" fontId="0" fillId="0" borderId="0" xfId="0" applyBorder="1" applyAlignment="1" applyProtection="1">
      <protection locked="0"/>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5" fillId="0" borderId="0" xfId="0" applyFont="1"/>
    <xf numFmtId="164" fontId="5" fillId="0" borderId="0" xfId="0" applyNumberFormat="1"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7" fontId="1" fillId="0" borderId="0" xfId="0" applyNumberFormat="1" applyFont="1" applyBorder="1" applyAlignment="1" applyProtection="1">
      <alignment horizontal="right"/>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8" fillId="0" borderId="0" xfId="0" applyFont="1" applyProtection="1"/>
    <xf numFmtId="0" fontId="8" fillId="0" borderId="0" xfId="0" applyFont="1" applyProtection="1">
      <protection locked="0"/>
    </xf>
    <xf numFmtId="0" fontId="8" fillId="0" borderId="0" xfId="0" applyFont="1"/>
    <xf numFmtId="164" fontId="8" fillId="0" borderId="0" xfId="0" applyNumberFormat="1" applyFont="1" applyAlignment="1">
      <alignment horizontal="right"/>
    </xf>
    <xf numFmtId="0" fontId="8" fillId="0" borderId="0" xfId="0" applyFont="1" applyAlignment="1">
      <alignment horizontal="center"/>
    </xf>
    <xf numFmtId="164" fontId="8" fillId="0" borderId="0" xfId="0" applyNumberFormat="1" applyFont="1" applyAlignment="1" applyProtection="1">
      <alignment horizontal="right"/>
      <protection locked="0"/>
    </xf>
    <xf numFmtId="164" fontId="8" fillId="0" borderId="0" xfId="0" applyNumberFormat="1" applyFont="1"/>
    <xf numFmtId="164" fontId="8" fillId="0" borderId="0" xfId="0" applyNumberFormat="1" applyFont="1" applyProtection="1">
      <protection locked="0"/>
    </xf>
    <xf numFmtId="164" fontId="8" fillId="0" borderId="0" xfId="0" applyNumberFormat="1" applyFont="1" applyAlignment="1" applyProtection="1">
      <alignment horizontal="right"/>
    </xf>
    <xf numFmtId="2" fontId="8" fillId="0" borderId="0" xfId="0" applyNumberFormat="1" applyFont="1" applyAlignment="1">
      <alignment horizontal="center"/>
    </xf>
    <xf numFmtId="164" fontId="8" fillId="0" borderId="0" xfId="0" applyNumberFormat="1" applyFont="1" applyProtection="1"/>
    <xf numFmtId="0" fontId="8"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6"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4" fontId="10" fillId="0" borderId="8" xfId="0" applyNumberFormat="1" applyFont="1" applyBorder="1" applyAlignment="1" applyProtection="1">
      <alignment horizontal="centerContinuous"/>
      <protection hidden="1"/>
    </xf>
    <xf numFmtId="0" fontId="8" fillId="0" borderId="8" xfId="0" applyFont="1" applyBorder="1"/>
    <xf numFmtId="4" fontId="11" fillId="0" borderId="8" xfId="0" applyNumberFormat="1" applyFont="1" applyBorder="1" applyAlignment="1" applyProtection="1">
      <alignment horizontal="left"/>
      <protection locked="0"/>
    </xf>
    <xf numFmtId="4" fontId="10" fillId="0" borderId="8" xfId="0" applyNumberFormat="1" applyFont="1" applyBorder="1" applyAlignment="1" applyProtection="1">
      <alignment horizontal="centerContinuous"/>
      <protection locked="0"/>
    </xf>
    <xf numFmtId="4" fontId="10" fillId="0" borderId="15" xfId="0" applyNumberFormat="1" applyFont="1" applyBorder="1" applyAlignment="1" applyProtection="1">
      <alignment horizontal="centerContinuous"/>
      <protection locked="0"/>
    </xf>
    <xf numFmtId="0" fontId="11" fillId="6" borderId="8" xfId="0" applyFont="1" applyFill="1" applyBorder="1" applyAlignment="1" applyProtection="1">
      <alignment horizontal="center"/>
      <protection hidden="1"/>
    </xf>
    <xf numFmtId="0" fontId="11" fillId="0" borderId="24" xfId="0" applyFont="1" applyBorder="1" applyAlignment="1" applyProtection="1">
      <alignment horizontal="left"/>
      <protection hidden="1"/>
    </xf>
    <xf numFmtId="0" fontId="8" fillId="6" borderId="8" xfId="0" applyFont="1" applyFill="1" applyBorder="1"/>
    <xf numFmtId="15" fontId="8" fillId="0" borderId="25" xfId="0" applyNumberFormat="1" applyFont="1" applyBorder="1" applyProtection="1">
      <protection hidden="1"/>
    </xf>
    <xf numFmtId="14" fontId="8" fillId="0" borderId="21" xfId="0" applyNumberFormat="1" applyFont="1" applyBorder="1" applyAlignment="1" applyProtection="1">
      <alignment horizontal="center"/>
    </xf>
    <xf numFmtId="20" fontId="8" fillId="0" borderId="26" xfId="0" applyNumberFormat="1" applyFont="1" applyBorder="1" applyAlignment="1" applyProtection="1">
      <alignment horizontal="center"/>
    </xf>
    <xf numFmtId="0" fontId="8" fillId="6" borderId="27" xfId="0" applyFont="1" applyFill="1" applyBorder="1"/>
    <xf numFmtId="4" fontId="10" fillId="6" borderId="0" xfId="0" applyNumberFormat="1" applyFont="1" applyFill="1" applyBorder="1" applyAlignment="1" applyProtection="1">
      <alignment horizontal="right"/>
      <protection hidden="1"/>
    </xf>
    <xf numFmtId="15" fontId="10" fillId="6" borderId="0" xfId="0" applyNumberFormat="1" applyFont="1" applyFill="1" applyBorder="1" applyAlignment="1" applyProtection="1">
      <alignment horizontal="left"/>
      <protection hidden="1"/>
    </xf>
    <xf numFmtId="15" fontId="11" fillId="0" borderId="28" xfId="0" applyNumberFormat="1" applyFont="1" applyBorder="1" applyAlignment="1" applyProtection="1">
      <alignment horizontal="left"/>
      <protection hidden="1"/>
    </xf>
    <xf numFmtId="0" fontId="8" fillId="6" borderId="0" xfId="0" applyFont="1" applyFill="1" applyBorder="1"/>
    <xf numFmtId="4" fontId="10" fillId="6" borderId="8" xfId="0" applyNumberFormat="1" applyFont="1" applyFill="1" applyBorder="1" applyAlignment="1" applyProtection="1">
      <alignment horizontal="left"/>
      <protection hidden="1"/>
    </xf>
    <xf numFmtId="4" fontId="10" fillId="6" borderId="15" xfId="0" applyNumberFormat="1" applyFont="1" applyFill="1" applyBorder="1" applyAlignment="1" applyProtection="1">
      <alignment horizontal="left"/>
      <protection hidden="1"/>
    </xf>
    <xf numFmtId="4" fontId="10" fillId="6" borderId="0" xfId="0" applyNumberFormat="1" applyFont="1" applyFill="1" applyBorder="1" applyAlignment="1" applyProtection="1">
      <alignment horizontal="center"/>
      <protection hidden="1"/>
    </xf>
    <xf numFmtId="4" fontId="10" fillId="6" borderId="0" xfId="0" applyNumberFormat="1" applyFont="1" applyFill="1" applyBorder="1" applyAlignment="1" applyProtection="1">
      <alignment horizontal="left"/>
      <protection hidden="1"/>
    </xf>
    <xf numFmtId="4" fontId="10" fillId="6" borderId="11" xfId="0" applyNumberFormat="1" applyFont="1" applyFill="1" applyBorder="1" applyAlignment="1" applyProtection="1">
      <alignment horizontal="left"/>
      <protection hidden="1"/>
    </xf>
    <xf numFmtId="0" fontId="8" fillId="0" borderId="29" xfId="0" applyFont="1" applyBorder="1"/>
    <xf numFmtId="16" fontId="10" fillId="0" borderId="30" xfId="0" applyNumberFormat="1" applyFont="1" applyBorder="1" applyAlignment="1" applyProtection="1">
      <alignment horizontal="center"/>
      <protection hidden="1"/>
    </xf>
    <xf numFmtId="4" fontId="10" fillId="0" borderId="30" xfId="0" applyNumberFormat="1" applyFont="1" applyBorder="1" applyAlignment="1" applyProtection="1">
      <alignment horizontal="center"/>
      <protection hidden="1"/>
    </xf>
    <xf numFmtId="4" fontId="10" fillId="0" borderId="11" xfId="0" applyNumberFormat="1" applyFont="1" applyBorder="1" applyAlignment="1" applyProtection="1">
      <alignment horizontal="center"/>
      <protection hidden="1"/>
    </xf>
    <xf numFmtId="16" fontId="10" fillId="6" borderId="0" xfId="0" applyNumberFormat="1" applyFont="1" applyFill="1" applyBorder="1" applyProtection="1">
      <protection hidden="1"/>
    </xf>
    <xf numFmtId="4" fontId="10" fillId="6" borderId="0" xfId="0" applyNumberFormat="1" applyFont="1" applyFill="1" applyBorder="1" applyProtection="1">
      <protection hidden="1"/>
    </xf>
    <xf numFmtId="4" fontId="10" fillId="6" borderId="11" xfId="0" applyNumberFormat="1" applyFont="1" applyFill="1" applyBorder="1" applyProtection="1">
      <protection hidden="1"/>
    </xf>
    <xf numFmtId="0" fontId="8" fillId="0" borderId="31" xfId="0" applyFont="1" applyBorder="1"/>
    <xf numFmtId="16" fontId="10" fillId="2" borderId="32" xfId="0" applyNumberFormat="1" applyFont="1" applyFill="1" applyBorder="1" applyAlignment="1" applyProtection="1">
      <alignment horizontal="left"/>
      <protection locked="0"/>
    </xf>
    <xf numFmtId="16" fontId="11" fillId="0" borderId="8" xfId="0" applyNumberFormat="1" applyFont="1" applyBorder="1" applyAlignment="1" applyProtection="1">
      <alignment horizontal="left"/>
      <protection locked="0"/>
    </xf>
    <xf numFmtId="49" fontId="8" fillId="2" borderId="24" xfId="0" applyNumberFormat="1" applyFont="1" applyFill="1" applyBorder="1" applyProtection="1">
      <protection locked="0"/>
    </xf>
    <xf numFmtId="16" fontId="10" fillId="6" borderId="0" xfId="0" applyNumberFormat="1" applyFont="1" applyFill="1" applyBorder="1" applyAlignment="1" applyProtection="1">
      <alignment horizontal="left"/>
      <protection hidden="1"/>
    </xf>
    <xf numFmtId="0" fontId="8" fillId="0" borderId="0" xfId="0" applyFont="1" applyBorder="1" applyAlignment="1">
      <alignment horizontal="center"/>
    </xf>
    <xf numFmtId="0" fontId="8" fillId="4" borderId="20" xfId="0" applyFont="1" applyFill="1" applyBorder="1"/>
    <xf numFmtId="16" fontId="10" fillId="4" borderId="26" xfId="0" applyNumberFormat="1" applyFont="1" applyFill="1" applyBorder="1" applyProtection="1">
      <protection hidden="1"/>
    </xf>
    <xf numFmtId="0" fontId="8" fillId="0" borderId="33" xfId="0" applyFont="1" applyBorder="1"/>
    <xf numFmtId="0" fontId="8" fillId="0" borderId="31" xfId="0" applyFont="1" applyBorder="1" applyProtection="1">
      <protection hidden="1"/>
    </xf>
    <xf numFmtId="0" fontId="8" fillId="6" borderId="34" xfId="0" applyFont="1" applyFill="1" applyBorder="1"/>
    <xf numFmtId="16" fontId="8" fillId="0" borderId="0" xfId="0" applyNumberFormat="1" applyFont="1"/>
    <xf numFmtId="4" fontId="8" fillId="0" borderId="0" xfId="0" applyNumberFormat="1" applyFont="1"/>
    <xf numFmtId="164" fontId="8" fillId="2" borderId="28" xfId="0" applyNumberFormat="1" applyFont="1" applyFill="1" applyBorder="1" applyProtection="1">
      <protection locked="0"/>
    </xf>
    <xf numFmtId="164" fontId="10" fillId="0" borderId="28" xfId="0" applyNumberFormat="1" applyFont="1" applyBorder="1" applyAlignment="1" applyProtection="1">
      <alignment horizontal="right"/>
      <protection hidden="1"/>
    </xf>
    <xf numFmtId="164" fontId="10" fillId="4" borderId="35" xfId="0" applyNumberFormat="1" applyFont="1" applyFill="1" applyBorder="1" applyProtection="1">
      <protection hidden="1"/>
    </xf>
    <xf numFmtId="164" fontId="10" fillId="4" borderId="36" xfId="0" applyNumberFormat="1" applyFont="1" applyFill="1" applyBorder="1" applyProtection="1">
      <protection hidden="1"/>
    </xf>
    <xf numFmtId="164" fontId="10" fillId="5" borderId="26" xfId="0" applyNumberFormat="1" applyFont="1" applyFill="1" applyBorder="1" applyProtection="1">
      <protection hidden="1"/>
    </xf>
    <xf numFmtId="164" fontId="8" fillId="0" borderId="32" xfId="0" applyNumberFormat="1" applyFont="1" applyBorder="1" applyProtection="1"/>
    <xf numFmtId="164" fontId="10" fillId="5" borderId="14" xfId="0" applyNumberFormat="1" applyFont="1" applyFill="1" applyBorder="1" applyProtection="1">
      <protection hidden="1"/>
    </xf>
    <xf numFmtId="16" fontId="11" fillId="0" borderId="2" xfId="0" applyNumberFormat="1" applyFont="1" applyFill="1" applyBorder="1" applyAlignment="1" applyProtection="1">
      <alignment horizontal="left"/>
      <protection hidden="1"/>
    </xf>
    <xf numFmtId="14" fontId="8" fillId="2" borderId="28" xfId="0" applyNumberFormat="1" applyFont="1" applyFill="1" applyBorder="1" applyProtection="1">
      <protection locked="0"/>
    </xf>
    <xf numFmtId="165" fontId="11" fillId="2" borderId="2" xfId="0" applyNumberFormat="1" applyFont="1" applyFill="1" applyBorder="1" applyAlignment="1" applyProtection="1">
      <alignment horizontal="center"/>
      <protection hidden="1"/>
    </xf>
    <xf numFmtId="0" fontId="12"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8" fillId="0" borderId="0" xfId="0" applyFont="1" applyFill="1" applyBorder="1"/>
    <xf numFmtId="0" fontId="8" fillId="4" borderId="1" xfId="0" applyNumberFormat="1" applyFont="1" applyFill="1" applyBorder="1" applyAlignment="1" applyProtection="1">
      <alignment horizontal="center"/>
    </xf>
    <xf numFmtId="0" fontId="8" fillId="0" borderId="1" xfId="0" applyFont="1" applyFill="1" applyBorder="1" applyAlignment="1" applyProtection="1">
      <alignment horizontal="center"/>
      <protection locked="0"/>
    </xf>
    <xf numFmtId="0" fontId="8" fillId="0" borderId="2" xfId="0" applyFont="1" applyBorder="1" applyProtection="1"/>
    <xf numFmtId="0" fontId="8" fillId="0" borderId="1" xfId="0" applyNumberFormat="1" applyFont="1" applyBorder="1" applyAlignment="1" applyProtection="1">
      <alignment horizontal="center"/>
    </xf>
    <xf numFmtId="0" fontId="8" fillId="4" borderId="1" xfId="0" applyFont="1" applyFill="1" applyBorder="1" applyAlignment="1" applyProtection="1">
      <alignment horizontal="center"/>
      <protection locked="0"/>
    </xf>
    <xf numFmtId="15" fontId="8" fillId="0" borderId="0" xfId="0" applyNumberFormat="1" applyFont="1" applyBorder="1" applyAlignment="1" applyProtection="1">
      <alignment horizontal="left"/>
    </xf>
    <xf numFmtId="0" fontId="8" fillId="0" borderId="0" xfId="0" applyFont="1" applyBorder="1" applyAlignment="1" applyProtection="1"/>
    <xf numFmtId="7" fontId="8" fillId="0" borderId="0" xfId="0" applyNumberFormat="1" applyFont="1" applyBorder="1" applyAlignment="1" applyProtection="1"/>
    <xf numFmtId="0" fontId="8" fillId="0" borderId="0"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right"/>
    </xf>
    <xf numFmtId="0" fontId="8" fillId="0" borderId="1" xfId="0" applyFont="1" applyBorder="1" applyProtection="1"/>
    <xf numFmtId="8" fontId="8" fillId="0" borderId="0" xfId="1" applyFont="1" applyBorder="1" applyAlignment="1" applyProtection="1">
      <alignment horizontal="right"/>
    </xf>
    <xf numFmtId="8" fontId="8" fillId="0" borderId="0" xfId="0" applyNumberFormat="1" applyFont="1" applyBorder="1" applyAlignment="1" applyProtection="1">
      <alignment horizontal="right"/>
    </xf>
    <xf numFmtId="0" fontId="8" fillId="0" borderId="16" xfId="0" applyFont="1" applyBorder="1" applyProtection="1"/>
    <xf numFmtId="0" fontId="8"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15" fontId="8" fillId="0" borderId="0" xfId="0" applyNumberFormat="1" applyFont="1" applyBorder="1" applyAlignment="1" applyProtection="1">
      <alignment horizontal="left"/>
      <protection locked="0"/>
    </xf>
    <xf numFmtId="7" fontId="8" fillId="0" borderId="0" xfId="0" applyNumberFormat="1" applyFont="1" applyBorder="1" applyAlignment="1" applyProtection="1">
      <alignment horizontal="center"/>
      <protection locked="0"/>
    </xf>
    <xf numFmtId="7" fontId="8" fillId="0" borderId="0" xfId="0" applyNumberFormat="1" applyFont="1" applyBorder="1" applyAlignment="1" applyProtection="1">
      <alignment horizontal="right"/>
    </xf>
    <xf numFmtId="0" fontId="8" fillId="0" borderId="0" xfId="0" applyFont="1" applyBorder="1" applyAlignment="1" applyProtection="1">
      <alignment horizontal="center"/>
      <protection locked="0"/>
    </xf>
    <xf numFmtId="49" fontId="8" fillId="4" borderId="1" xfId="0" applyNumberFormat="1" applyFont="1" applyFill="1" applyBorder="1" applyAlignment="1" applyProtection="1">
      <alignment horizontal="center"/>
      <protection locked="0"/>
    </xf>
    <xf numFmtId="7" fontId="8" fillId="4" borderId="1" xfId="0" applyNumberFormat="1" applyFont="1" applyFill="1" applyBorder="1" applyAlignment="1" applyProtection="1">
      <alignment horizontal="center"/>
      <protection locked="0"/>
    </xf>
    <xf numFmtId="14" fontId="0" fillId="4" borderId="0" xfId="0" applyNumberFormat="1" applyFill="1" applyBorder="1" applyProtection="1">
      <protection locked="0"/>
    </xf>
    <xf numFmtId="164" fontId="10" fillId="4" borderId="38" xfId="0" applyNumberFormat="1" applyFont="1" applyFill="1" applyBorder="1" applyProtection="1">
      <protection hidden="1"/>
    </xf>
    <xf numFmtId="16" fontId="11" fillId="4" borderId="38" xfId="0" applyNumberFormat="1" applyFont="1" applyFill="1" applyBorder="1" applyProtection="1">
      <protection hidden="1"/>
    </xf>
    <xf numFmtId="0" fontId="0" fillId="0" borderId="13" xfId="0" applyBorder="1"/>
    <xf numFmtId="164" fontId="0" fillId="0" borderId="14" xfId="0" applyNumberFormat="1" applyBorder="1"/>
    <xf numFmtId="0" fontId="8" fillId="0" borderId="35" xfId="0" applyFont="1" applyFill="1" applyBorder="1"/>
    <xf numFmtId="0" fontId="9" fillId="0" borderId="0" xfId="0" applyFont="1" applyBorder="1" applyAlignment="1" applyProtection="1">
      <alignment horizontal="center"/>
    </xf>
    <xf numFmtId="0" fontId="8" fillId="0" borderId="0" xfId="0" applyFont="1" applyBorder="1"/>
    <xf numFmtId="0" fontId="9" fillId="4" borderId="20" xfId="0" applyFont="1" applyFill="1" applyBorder="1" applyAlignment="1" applyProtection="1"/>
    <xf numFmtId="0" fontId="9" fillId="4" borderId="21" xfId="0" applyFont="1" applyFill="1" applyBorder="1" applyAlignment="1" applyProtection="1"/>
    <xf numFmtId="7" fontId="9" fillId="4" borderId="21" xfId="0" applyNumberFormat="1" applyFont="1" applyFill="1" applyBorder="1" applyAlignment="1" applyProtection="1"/>
    <xf numFmtId="7" fontId="9" fillId="4" borderId="26" xfId="0" applyNumberFormat="1" applyFont="1" applyFill="1" applyBorder="1" applyAlignment="1" applyProtection="1"/>
    <xf numFmtId="8" fontId="9" fillId="4" borderId="26" xfId="1" applyFont="1" applyFill="1" applyBorder="1" applyAlignment="1" applyProtection="1">
      <alignment horizontal="right"/>
    </xf>
    <xf numFmtId="8" fontId="9" fillId="4" borderId="26" xfId="0" applyNumberFormat="1" applyFont="1" applyFill="1" applyBorder="1" applyAlignment="1" applyProtection="1">
      <alignment horizontal="right"/>
    </xf>
    <xf numFmtId="0" fontId="9" fillId="0" borderId="0" xfId="0" applyFont="1" applyFill="1" applyBorder="1" applyAlignment="1" applyProtection="1"/>
    <xf numFmtId="8" fontId="9" fillId="0" borderId="0" xfId="1" applyFont="1" applyFill="1" applyBorder="1" applyAlignment="1" applyProtection="1">
      <alignment horizontal="right"/>
    </xf>
    <xf numFmtId="0" fontId="8" fillId="4" borderId="1" xfId="0" applyFont="1" applyFill="1" applyBorder="1" applyProtection="1"/>
    <xf numFmtId="0" fontId="8" fillId="0" borderId="1" xfId="0" applyFont="1" applyFill="1" applyBorder="1" applyProtection="1">
      <protection locked="0"/>
    </xf>
    <xf numFmtId="0" fontId="8" fillId="0" borderId="1" xfId="0" applyFont="1" applyFill="1" applyBorder="1" applyProtection="1"/>
    <xf numFmtId="0" fontId="9" fillId="0" borderId="0" xfId="0" applyFont="1" applyBorder="1" applyProtection="1"/>
    <xf numFmtId="8" fontId="9" fillId="0" borderId="0" xfId="1" applyFont="1" applyBorder="1" applyAlignment="1" applyProtection="1">
      <alignment horizontal="right"/>
    </xf>
    <xf numFmtId="0" fontId="8" fillId="4" borderId="2" xfId="0" applyFont="1" applyFill="1" applyBorder="1" applyProtection="1"/>
    <xf numFmtId="15" fontId="8" fillId="4" borderId="13" xfId="0" applyNumberFormat="1" applyFont="1" applyFill="1" applyBorder="1" applyAlignment="1" applyProtection="1">
      <alignment horizontal="left"/>
      <protection locked="0"/>
    </xf>
    <xf numFmtId="15" fontId="8" fillId="4" borderId="22" xfId="0" applyNumberFormat="1" applyFont="1" applyFill="1" applyBorder="1" applyAlignment="1" applyProtection="1">
      <alignment horizontal="left"/>
      <protection locked="0"/>
    </xf>
    <xf numFmtId="49" fontId="8" fillId="4" borderId="16" xfId="0" applyNumberFormat="1" applyFont="1" applyFill="1" applyBorder="1" applyAlignment="1" applyProtection="1">
      <alignment horizontal="center"/>
      <protection locked="0"/>
    </xf>
    <xf numFmtId="7" fontId="8" fillId="4" borderId="16" xfId="0" applyNumberFormat="1" applyFont="1" applyFill="1" applyBorder="1" applyAlignment="1" applyProtection="1">
      <alignment horizontal="center"/>
      <protection locked="0"/>
    </xf>
    <xf numFmtId="0" fontId="8" fillId="4" borderId="16" xfId="0" applyFont="1" applyFill="1" applyBorder="1" applyAlignment="1" applyProtection="1">
      <alignment horizontal="center"/>
      <protection locked="0"/>
    </xf>
    <xf numFmtId="0" fontId="8" fillId="0" borderId="1" xfId="0" applyFont="1" applyBorder="1" applyAlignment="1" applyProtection="1">
      <alignment horizontal="center"/>
    </xf>
    <xf numFmtId="0" fontId="8" fillId="4" borderId="27" xfId="0" applyFont="1" applyFill="1" applyBorder="1" applyProtection="1">
      <protection locked="0"/>
    </xf>
    <xf numFmtId="0" fontId="8" fillId="4" borderId="22" xfId="0" applyFont="1" applyFill="1" applyBorder="1" applyProtection="1">
      <protection locked="0"/>
    </xf>
    <xf numFmtId="0" fontId="8" fillId="0" borderId="18" xfId="0" applyFont="1" applyBorder="1" applyProtection="1"/>
    <xf numFmtId="7" fontId="8" fillId="0" borderId="4" xfId="0" applyNumberFormat="1" applyFont="1" applyBorder="1" applyAlignment="1" applyProtection="1">
      <alignment horizontal="center"/>
    </xf>
    <xf numFmtId="0" fontId="8" fillId="0" borderId="16" xfId="0" applyNumberFormat="1" applyFont="1" applyBorder="1" applyAlignment="1" applyProtection="1">
      <alignment horizontal="center"/>
    </xf>
    <xf numFmtId="0" fontId="8" fillId="4" borderId="13" xfId="0" applyFont="1" applyFill="1" applyBorder="1" applyProtection="1">
      <protection locked="0"/>
    </xf>
    <xf numFmtId="0" fontId="8" fillId="4" borderId="16" xfId="0" applyFont="1" applyFill="1" applyBorder="1" applyProtection="1">
      <protection locked="0"/>
    </xf>
    <xf numFmtId="8" fontId="8" fillId="4" borderId="23" xfId="1" applyFont="1" applyFill="1" applyBorder="1" applyAlignment="1" applyProtection="1">
      <alignment horizontal="right"/>
      <protection locked="0"/>
    </xf>
    <xf numFmtId="0" fontId="8" fillId="4" borderId="16" xfId="0" applyFont="1" applyFill="1" applyBorder="1" applyProtection="1"/>
    <xf numFmtId="0" fontId="8" fillId="0" borderId="16" xfId="0" applyFont="1" applyFill="1" applyBorder="1" applyProtection="1">
      <protection locked="0"/>
    </xf>
    <xf numFmtId="0" fontId="8" fillId="0" borderId="16" xfId="0" applyFont="1" applyFill="1" applyBorder="1" applyProtection="1"/>
    <xf numFmtId="14" fontId="1" fillId="0" borderId="0" xfId="0" applyNumberFormat="1" applyFont="1" applyAlignment="1" applyProtection="1">
      <alignment horizontal="center"/>
    </xf>
    <xf numFmtId="0" fontId="9" fillId="3" borderId="7" xfId="0" applyFont="1" applyFill="1" applyBorder="1" applyProtection="1"/>
    <xf numFmtId="0" fontId="9" fillId="3" borderId="8" xfId="0" applyFont="1" applyFill="1" applyBorder="1" applyProtection="1"/>
    <xf numFmtId="0" fontId="9" fillId="3" borderId="8" xfId="0" applyFont="1" applyFill="1" applyBorder="1" applyAlignment="1" applyProtection="1">
      <alignment horizontal="center"/>
    </xf>
    <xf numFmtId="0" fontId="9" fillId="3" borderId="16" xfId="0" applyFont="1" applyFill="1" applyBorder="1" applyAlignment="1" applyProtection="1">
      <alignment horizontal="center"/>
    </xf>
    <xf numFmtId="0" fontId="8" fillId="3" borderId="8" xfId="0" applyFont="1" applyFill="1" applyBorder="1" applyProtection="1">
      <protection locked="0"/>
    </xf>
    <xf numFmtId="0" fontId="9" fillId="3" borderId="22" xfId="0" applyFont="1" applyFill="1" applyBorder="1" applyProtection="1"/>
    <xf numFmtId="0" fontId="9" fillId="3" borderId="16" xfId="0" applyFont="1" applyFill="1" applyBorder="1" applyProtection="1"/>
    <xf numFmtId="0" fontId="9" fillId="3" borderId="16" xfId="0" applyFont="1" applyFill="1" applyBorder="1" applyAlignment="1">
      <alignment horizontal="center"/>
    </xf>
    <xf numFmtId="0" fontId="9" fillId="3" borderId="20" xfId="0" applyFont="1" applyFill="1" applyBorder="1" applyProtection="1"/>
    <xf numFmtId="0" fontId="9" fillId="3" borderId="21" xfId="0" applyFont="1" applyFill="1" applyBorder="1" applyProtection="1"/>
    <xf numFmtId="0" fontId="8" fillId="3" borderId="21" xfId="0" applyFont="1" applyFill="1" applyBorder="1" applyProtection="1"/>
    <xf numFmtId="0" fontId="9" fillId="3" borderId="26"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Fill="1" applyBorder="1" applyProtection="1"/>
    <xf numFmtId="0" fontId="8" fillId="0" borderId="0" xfId="0" applyFont="1" applyFill="1" applyBorder="1" applyAlignment="1">
      <alignment horizontal="center"/>
    </xf>
    <xf numFmtId="8" fontId="8" fillId="0" borderId="0" xfId="1" applyFont="1" applyFill="1" applyBorder="1" applyAlignment="1" applyProtection="1">
      <alignment horizontal="center"/>
    </xf>
    <xf numFmtId="0" fontId="8" fillId="0" borderId="0" xfId="0" applyFont="1" applyFill="1" applyBorder="1" applyAlignment="1" applyProtection="1">
      <alignment horizontal="center"/>
      <protection locked="0"/>
    </xf>
    <xf numFmtId="8" fontId="8" fillId="0" borderId="0" xfId="0" applyNumberFormat="1" applyFont="1" applyFill="1" applyBorder="1" applyAlignment="1" applyProtection="1">
      <alignment horizontal="right"/>
    </xf>
    <xf numFmtId="8" fontId="9" fillId="4" borderId="21" xfId="1" applyFont="1" applyFill="1" applyBorder="1" applyAlignment="1" applyProtection="1">
      <alignment horizontal="right"/>
    </xf>
    <xf numFmtId="0" fontId="1" fillId="4" borderId="37" xfId="0" applyFont="1" applyFill="1" applyBorder="1"/>
    <xf numFmtId="0" fontId="0" fillId="4" borderId="2" xfId="0" applyFill="1" applyBorder="1"/>
    <xf numFmtId="164" fontId="1" fillId="4" borderId="39" xfId="0" applyNumberFormat="1" applyFont="1" applyFill="1" applyBorder="1"/>
    <xf numFmtId="0" fontId="8" fillId="0" borderId="21" xfId="0" applyFont="1" applyFill="1" applyBorder="1"/>
    <xf numFmtId="16" fontId="1" fillId="4" borderId="16" xfId="0" applyNumberFormat="1" applyFont="1" applyFill="1" applyBorder="1" applyAlignment="1" applyProtection="1">
      <alignment horizontal="left"/>
    </xf>
    <xf numFmtId="0" fontId="1" fillId="4" borderId="16" xfId="0" applyFont="1" applyFill="1" applyBorder="1" applyAlignment="1" applyProtection="1">
      <protection locked="0"/>
    </xf>
    <xf numFmtId="7" fontId="1" fillId="4" borderId="16" xfId="0" quotePrefix="1" applyNumberFormat="1" applyFont="1" applyFill="1" applyBorder="1" applyAlignment="1" applyProtection="1">
      <alignment horizontal="center"/>
    </xf>
    <xf numFmtId="8" fontId="9" fillId="0" borderId="0" xfId="0" applyNumberFormat="1" applyFont="1" applyFill="1" applyBorder="1" applyAlignment="1" applyProtection="1">
      <alignment horizontal="right"/>
    </xf>
    <xf numFmtId="0" fontId="8" fillId="3" borderId="21" xfId="0" applyFont="1" applyFill="1" applyBorder="1"/>
    <xf numFmtId="0" fontId="8" fillId="3" borderId="8" xfId="0" applyFont="1" applyFill="1" applyBorder="1" applyProtection="1"/>
    <xf numFmtId="0" fontId="8" fillId="4" borderId="40" xfId="0" applyFont="1" applyFill="1" applyBorder="1" applyProtection="1">
      <protection locked="0"/>
    </xf>
    <xf numFmtId="0" fontId="8" fillId="4" borderId="32" xfId="0" applyFont="1" applyFill="1" applyBorder="1" applyProtection="1"/>
    <xf numFmtId="0" fontId="8" fillId="4" borderId="40" xfId="0" applyFont="1" applyFill="1" applyBorder="1" applyProtection="1"/>
    <xf numFmtId="0" fontId="8" fillId="4" borderId="41" xfId="0" applyFont="1" applyFill="1" applyBorder="1" applyProtection="1"/>
    <xf numFmtId="0" fontId="8" fillId="0" borderId="2" xfId="0" applyFont="1" applyBorder="1"/>
    <xf numFmtId="0" fontId="8" fillId="4" borderId="32" xfId="0" applyFont="1" applyFill="1" applyBorder="1" applyProtection="1">
      <protection locked="0"/>
    </xf>
    <xf numFmtId="0" fontId="9" fillId="3" borderId="42" xfId="0" applyFont="1" applyFill="1" applyBorder="1" applyProtection="1"/>
    <xf numFmtId="0" fontId="8" fillId="0" borderId="1" xfId="0" applyFont="1" applyBorder="1"/>
    <xf numFmtId="0" fontId="9" fillId="3" borderId="36" xfId="0" applyFont="1" applyFill="1" applyBorder="1" applyProtection="1"/>
    <xf numFmtId="0" fontId="9" fillId="3" borderId="43" xfId="0" applyFont="1" applyFill="1" applyBorder="1" applyAlignment="1" applyProtection="1">
      <alignment horizontal="center"/>
    </xf>
    <xf numFmtId="0" fontId="8" fillId="4" borderId="37" xfId="0" applyFont="1" applyFill="1" applyBorder="1" applyProtection="1">
      <protection locked="0"/>
    </xf>
    <xf numFmtId="0" fontId="8" fillId="4" borderId="39" xfId="0" applyFont="1" applyFill="1" applyBorder="1" applyProtection="1"/>
    <xf numFmtId="0" fontId="8" fillId="4" borderId="30" xfId="0" applyFont="1" applyFill="1" applyBorder="1" applyProtection="1"/>
    <xf numFmtId="8" fontId="9" fillId="3" borderId="43" xfId="1" applyFont="1" applyFill="1" applyBorder="1" applyAlignment="1" applyProtection="1">
      <alignment horizontal="center"/>
    </xf>
    <xf numFmtId="0" fontId="9" fillId="3" borderId="44" xfId="0" applyFont="1" applyFill="1" applyBorder="1" applyProtection="1"/>
    <xf numFmtId="0" fontId="9" fillId="3" borderId="43" xfId="0" applyFont="1" applyFill="1" applyBorder="1" applyAlignment="1" applyProtection="1">
      <alignment horizontal="right"/>
    </xf>
    <xf numFmtId="0" fontId="8" fillId="3" borderId="45" xfId="0" applyFont="1" applyFill="1" applyBorder="1" applyProtection="1"/>
    <xf numFmtId="8" fontId="9" fillId="3" borderId="46" xfId="1" applyFont="1" applyFill="1" applyBorder="1" applyAlignment="1" applyProtection="1">
      <alignment horizontal="center"/>
    </xf>
    <xf numFmtId="0" fontId="9" fillId="3" borderId="45" xfId="0" applyFont="1" applyFill="1" applyBorder="1" applyAlignment="1" applyProtection="1">
      <alignment horizontal="center"/>
    </xf>
    <xf numFmtId="0" fontId="0" fillId="4" borderId="0" xfId="0" applyFill="1" applyBorder="1" applyProtection="1">
      <protection locked="0"/>
    </xf>
    <xf numFmtId="0" fontId="1" fillId="0" borderId="0" xfId="0" applyFont="1" applyBorder="1" applyAlignment="1" applyProtection="1">
      <alignment horizontal="right"/>
    </xf>
    <xf numFmtId="14" fontId="1" fillId="4" borderId="0" xfId="0" applyNumberFormat="1" applyFont="1" applyFill="1" applyBorder="1" applyAlignment="1" applyProtection="1">
      <alignment horizontal="left"/>
      <protection locked="0"/>
    </xf>
    <xf numFmtId="0" fontId="3" fillId="0" borderId="0" xfId="0" applyFont="1" applyBorder="1" applyProtection="1"/>
    <xf numFmtId="0" fontId="0" fillId="0" borderId="0" xfId="0" applyBorder="1" applyProtection="1"/>
    <xf numFmtId="0" fontId="1" fillId="0" borderId="0" xfId="0" applyFont="1" applyBorder="1" applyProtection="1"/>
    <xf numFmtId="0" fontId="0" fillId="0" borderId="0" xfId="0" applyBorder="1" applyProtection="1">
      <protection locked="0"/>
    </xf>
    <xf numFmtId="0" fontId="3" fillId="4" borderId="0" xfId="0" applyFont="1" applyFill="1" applyBorder="1" applyProtection="1">
      <protection locked="0"/>
    </xf>
    <xf numFmtId="0" fontId="8" fillId="3" borderId="36" xfId="0" applyFont="1" applyFill="1" applyBorder="1" applyProtection="1"/>
    <xf numFmtId="0" fontId="8" fillId="0" borderId="0" xfId="0" applyFont="1" applyBorder="1" applyAlignment="1" applyProtection="1">
      <alignment horizontal="right"/>
    </xf>
    <xf numFmtId="0" fontId="8" fillId="0" borderId="2" xfId="0" applyFont="1" applyBorder="1" applyAlignment="1" applyProtection="1">
      <alignment horizontal="right"/>
    </xf>
    <xf numFmtId="0" fontId="8" fillId="0" borderId="18" xfId="0" applyFont="1" applyBorder="1" applyAlignment="1" applyProtection="1">
      <alignment horizontal="right"/>
    </xf>
    <xf numFmtId="8" fontId="8" fillId="4" borderId="48" xfId="1" applyFont="1" applyFill="1" applyBorder="1" applyAlignment="1" applyProtection="1">
      <alignment horizontal="right"/>
      <protection locked="0"/>
    </xf>
    <xf numFmtId="0" fontId="8" fillId="4" borderId="49" xfId="0" applyFont="1" applyFill="1" applyBorder="1" applyProtection="1">
      <protection locked="0"/>
    </xf>
    <xf numFmtId="0" fontId="8" fillId="4" borderId="38" xfId="0" applyFont="1" applyFill="1" applyBorder="1" applyProtection="1"/>
    <xf numFmtId="8" fontId="8" fillId="4" borderId="46" xfId="1" applyFont="1" applyFill="1" applyBorder="1" applyAlignment="1" applyProtection="1">
      <alignment horizontal="right"/>
      <protection locked="0"/>
    </xf>
    <xf numFmtId="0" fontId="8" fillId="4" borderId="49" xfId="0" applyFont="1" applyFill="1" applyBorder="1" applyProtection="1"/>
    <xf numFmtId="0" fontId="8" fillId="4" borderId="50" xfId="0" applyFont="1" applyFill="1" applyBorder="1" applyProtection="1"/>
    <xf numFmtId="0" fontId="8" fillId="4" borderId="38" xfId="0" applyFont="1" applyFill="1" applyBorder="1" applyProtection="1">
      <protection locked="0"/>
    </xf>
    <xf numFmtId="0" fontId="8" fillId="0" borderId="18" xfId="0" applyFont="1" applyBorder="1"/>
    <xf numFmtId="0" fontId="9" fillId="3" borderId="51" xfId="0" applyFont="1" applyFill="1" applyBorder="1" applyProtection="1"/>
    <xf numFmtId="0" fontId="8" fillId="3" borderId="52" xfId="0" applyFont="1" applyFill="1" applyBorder="1" applyProtection="1"/>
    <xf numFmtId="0" fontId="8" fillId="4" borderId="53" xfId="0" applyFont="1" applyFill="1" applyBorder="1" applyProtection="1">
      <protection locked="0"/>
    </xf>
    <xf numFmtId="0" fontId="8" fillId="4" borderId="10" xfId="0" applyFont="1" applyFill="1" applyBorder="1" applyProtection="1"/>
    <xf numFmtId="8" fontId="8" fillId="4" borderId="11" xfId="1" applyFont="1" applyFill="1" applyBorder="1" applyAlignment="1" applyProtection="1">
      <alignment horizontal="right"/>
      <protection locked="0"/>
    </xf>
    <xf numFmtId="0" fontId="8" fillId="4" borderId="5" xfId="0" applyFont="1" applyFill="1" applyBorder="1" applyProtection="1">
      <protection locked="0"/>
    </xf>
    <xf numFmtId="8" fontId="8" fillId="4" borderId="6" xfId="1" applyFont="1" applyFill="1" applyBorder="1" applyAlignment="1" applyProtection="1">
      <alignment horizontal="right"/>
      <protection locked="0"/>
    </xf>
    <xf numFmtId="7" fontId="8" fillId="0" borderId="48" xfId="0" applyNumberFormat="1" applyFont="1" applyBorder="1" applyAlignment="1" applyProtection="1">
      <alignment horizontal="right"/>
    </xf>
    <xf numFmtId="7" fontId="8" fillId="0" borderId="46" xfId="0" applyNumberFormat="1" applyFont="1" applyBorder="1" applyAlignment="1" applyProtection="1">
      <alignment horizontal="right"/>
    </xf>
    <xf numFmtId="8" fontId="8" fillId="0" borderId="40" xfId="0" applyNumberFormat="1" applyFont="1" applyBorder="1" applyAlignment="1" applyProtection="1">
      <alignment horizontal="right"/>
    </xf>
    <xf numFmtId="8" fontId="8" fillId="0" borderId="49" xfId="0" applyNumberFormat="1" applyFont="1" applyBorder="1" applyAlignment="1" applyProtection="1">
      <alignment horizontal="right"/>
    </xf>
    <xf numFmtId="8" fontId="13" fillId="3" borderId="54" xfId="1" applyFont="1" applyFill="1" applyBorder="1" applyAlignment="1" applyProtection="1">
      <alignment horizontal="center"/>
    </xf>
    <xf numFmtId="0" fontId="13" fillId="3" borderId="57" xfId="0" applyFont="1" applyFill="1" applyBorder="1" applyAlignment="1" applyProtection="1">
      <alignment horizontal="center"/>
    </xf>
    <xf numFmtId="0" fontId="0" fillId="0" borderId="0" xfId="0" applyFont="1" applyFill="1" applyBorder="1" applyAlignment="1">
      <alignment wrapText="1"/>
    </xf>
    <xf numFmtId="1" fontId="8" fillId="4" borderId="41" xfId="0" applyNumberFormat="1" applyFont="1" applyFill="1" applyBorder="1" applyAlignment="1" applyProtection="1">
      <alignment horizontal="center"/>
      <protection locked="0"/>
    </xf>
    <xf numFmtId="1" fontId="8" fillId="4" borderId="28" xfId="0" applyNumberFormat="1" applyFont="1" applyFill="1" applyBorder="1" applyAlignment="1" applyProtection="1">
      <alignment horizontal="center"/>
      <protection locked="0"/>
    </xf>
    <xf numFmtId="1" fontId="8" fillId="4" borderId="58" xfId="0" applyNumberFormat="1" applyFont="1" applyFill="1" applyBorder="1" applyAlignment="1" applyProtection="1">
      <alignment horizontal="center"/>
      <protection locked="0"/>
    </xf>
    <xf numFmtId="0" fontId="8" fillId="0" borderId="2" xfId="0" applyFont="1" applyBorder="1" applyAlignment="1" applyProtection="1">
      <alignment horizontal="right"/>
      <protection locked="0"/>
    </xf>
    <xf numFmtId="0" fontId="8" fillId="0" borderId="16" xfId="0" applyFont="1" applyBorder="1" applyAlignment="1" applyProtection="1">
      <alignment horizontal="right"/>
      <protection locked="0"/>
    </xf>
    <xf numFmtId="8" fontId="8" fillId="0" borderId="48" xfId="0" applyNumberFormat="1" applyFont="1" applyFill="1" applyBorder="1" applyAlignment="1" applyProtection="1">
      <alignment horizontal="center"/>
    </xf>
    <xf numFmtId="8" fontId="8" fillId="0" borderId="55" xfId="0" applyNumberFormat="1" applyFont="1" applyFill="1" applyBorder="1" applyAlignment="1" applyProtection="1">
      <alignment horizontal="center"/>
    </xf>
    <xf numFmtId="0" fontId="8" fillId="0" borderId="56" xfId="0" applyFont="1" applyBorder="1" applyAlignment="1">
      <alignment horizontal="center"/>
    </xf>
    <xf numFmtId="7" fontId="8" fillId="4" borderId="41" xfId="0" applyNumberFormat="1" applyFont="1" applyFill="1" applyBorder="1" applyAlignment="1" applyProtection="1">
      <alignment horizontal="center"/>
      <protection locked="0"/>
    </xf>
    <xf numFmtId="0" fontId="8" fillId="4" borderId="41" xfId="0" applyFont="1" applyFill="1" applyBorder="1" applyAlignment="1" applyProtection="1">
      <alignment horizontal="center"/>
      <protection locked="0"/>
    </xf>
    <xf numFmtId="0" fontId="9" fillId="7" borderId="7" xfId="0" applyFont="1" applyFill="1" applyBorder="1" applyProtection="1"/>
    <xf numFmtId="0" fontId="9" fillId="7" borderId="8" xfId="0" applyFont="1" applyFill="1" applyBorder="1" applyAlignment="1" applyProtection="1">
      <alignment horizontal="center"/>
    </xf>
    <xf numFmtId="0" fontId="8" fillId="7" borderId="45" xfId="0" applyFont="1" applyFill="1" applyBorder="1" applyProtection="1"/>
    <xf numFmtId="0" fontId="9" fillId="7" borderId="22" xfId="0" applyFont="1" applyFill="1" applyBorder="1" applyAlignment="1" applyProtection="1">
      <alignment horizontal="center"/>
    </xf>
    <xf numFmtId="0" fontId="9" fillId="7" borderId="16" xfId="0" applyFont="1" applyFill="1" applyBorder="1" applyAlignment="1" applyProtection="1">
      <alignment horizontal="center"/>
    </xf>
    <xf numFmtId="0" fontId="9" fillId="7" borderId="46" xfId="0" applyFont="1" applyFill="1" applyBorder="1" applyAlignment="1" applyProtection="1">
      <alignment horizontal="center"/>
    </xf>
    <xf numFmtId="0" fontId="8" fillId="7" borderId="8" xfId="0" applyFont="1" applyFill="1" applyBorder="1"/>
    <xf numFmtId="15" fontId="8" fillId="4" borderId="3" xfId="0" applyNumberFormat="1" applyFont="1" applyFill="1" applyBorder="1" applyAlignment="1" applyProtection="1">
      <alignment horizontal="left"/>
      <protection locked="0"/>
    </xf>
    <xf numFmtId="1" fontId="8" fillId="4" borderId="24" xfId="0" applyNumberFormat="1" applyFont="1" applyFill="1" applyBorder="1" applyAlignment="1" applyProtection="1">
      <alignment horizontal="center"/>
      <protection locked="0"/>
    </xf>
    <xf numFmtId="49" fontId="8" fillId="4" borderId="4" xfId="0" applyNumberFormat="1" applyFont="1" applyFill="1" applyBorder="1" applyAlignment="1" applyProtection="1">
      <alignment horizontal="center"/>
      <protection locked="0"/>
    </xf>
    <xf numFmtId="7" fontId="8" fillId="4" borderId="24" xfId="0" applyNumberFormat="1" applyFont="1" applyFill="1" applyBorder="1" applyAlignment="1" applyProtection="1">
      <alignment horizontal="center"/>
      <protection locked="0"/>
    </xf>
    <xf numFmtId="7" fontId="8" fillId="4" borderId="4" xfId="0" applyNumberFormat="1" applyFont="1" applyFill="1" applyBorder="1" applyAlignment="1" applyProtection="1">
      <alignment horizontal="center"/>
      <protection locked="0"/>
    </xf>
    <xf numFmtId="0" fontId="8" fillId="4" borderId="24" xfId="0" applyFont="1" applyFill="1" applyBorder="1" applyAlignment="1" applyProtection="1">
      <alignment horizontal="center"/>
      <protection locked="0"/>
    </xf>
    <xf numFmtId="7" fontId="8" fillId="0" borderId="47" xfId="0" applyNumberFormat="1" applyFont="1" applyBorder="1" applyAlignment="1" applyProtection="1">
      <alignment horizontal="right"/>
    </xf>
    <xf numFmtId="7" fontId="8" fillId="4" borderId="50" xfId="0" applyNumberFormat="1" applyFont="1" applyFill="1" applyBorder="1" applyAlignment="1" applyProtection="1">
      <alignment horizontal="center"/>
      <protection locked="0"/>
    </xf>
    <xf numFmtId="0" fontId="8" fillId="4" borderId="50" xfId="0" applyFont="1" applyFill="1" applyBorder="1" applyAlignment="1" applyProtection="1">
      <alignment horizontal="center"/>
      <protection locked="0"/>
    </xf>
    <xf numFmtId="0" fontId="8" fillId="4" borderId="21" xfId="0" applyFont="1" applyFill="1" applyBorder="1"/>
    <xf numFmtId="0" fontId="9" fillId="3" borderId="16" xfId="0" applyFont="1" applyFill="1" applyBorder="1" applyProtection="1">
      <protection locked="0"/>
    </xf>
    <xf numFmtId="49" fontId="0" fillId="4" borderId="16" xfId="0" applyNumberFormat="1" applyFill="1" applyBorder="1" applyProtection="1">
      <protection locked="0"/>
    </xf>
    <xf numFmtId="164" fontId="0" fillId="4" borderId="16" xfId="0" applyNumberFormat="1" applyFill="1" applyBorder="1" applyProtection="1">
      <protection locked="0"/>
    </xf>
    <xf numFmtId="1" fontId="8" fillId="4" borderId="50" xfId="0" applyNumberFormat="1" applyFont="1" applyFill="1" applyBorder="1" applyAlignment="1" applyProtection="1">
      <alignment horizontal="center"/>
      <protection locked="0"/>
    </xf>
    <xf numFmtId="0" fontId="8" fillId="4" borderId="41" xfId="0" applyFont="1" applyFill="1" applyBorder="1" applyProtection="1">
      <protection locked="0"/>
    </xf>
    <xf numFmtId="4" fontId="10" fillId="0" borderId="0" xfId="0" applyNumberFormat="1" applyFont="1" applyBorder="1" applyAlignment="1" applyProtection="1">
      <alignment horizontal="center"/>
      <protection hidden="1"/>
    </xf>
    <xf numFmtId="0" fontId="1" fillId="4" borderId="22" xfId="0" applyFont="1" applyFill="1" applyBorder="1"/>
    <xf numFmtId="0" fontId="0" fillId="4" borderId="16" xfId="0" applyFill="1" applyBorder="1"/>
    <xf numFmtId="164" fontId="0" fillId="4" borderId="16" xfId="0" applyNumberFormat="1" applyFill="1" applyBorder="1"/>
    <xf numFmtId="0" fontId="14" fillId="0" borderId="0" xfId="0" applyFont="1" applyBorder="1" applyAlignment="1">
      <alignment wrapText="1"/>
    </xf>
    <xf numFmtId="0" fontId="1" fillId="0" borderId="0" xfId="0" applyNumberFormat="1" applyFont="1" applyAlignment="1">
      <alignment wrapText="1"/>
    </xf>
    <xf numFmtId="0" fontId="8" fillId="0" borderId="0" xfId="0" applyFont="1" applyAlignment="1">
      <alignment horizontal="left"/>
    </xf>
    <xf numFmtId="0" fontId="8" fillId="0" borderId="0" xfId="0" applyFont="1" applyAlignment="1">
      <alignment horizontal="right"/>
    </xf>
    <xf numFmtId="0" fontId="0" fillId="0" borderId="0" xfId="0" applyAlignment="1" applyProtection="1">
      <alignment horizontal="center"/>
      <protection locked="0"/>
    </xf>
    <xf numFmtId="7" fontId="8" fillId="0" borderId="1" xfId="0" applyNumberFormat="1" applyFont="1" applyBorder="1" applyAlignment="1" applyProtection="1">
      <alignment horizontal="right"/>
    </xf>
    <xf numFmtId="0" fontId="8" fillId="0" borderId="0" xfId="0" applyFont="1" applyAlignment="1">
      <alignment horizontal="center"/>
    </xf>
    <xf numFmtId="7" fontId="8" fillId="0" borderId="1" xfId="0" applyNumberFormat="1" applyFont="1" applyBorder="1" applyAlignment="1" applyProtection="1">
      <alignment horizontal="center"/>
    </xf>
    <xf numFmtId="7" fontId="8" fillId="0" borderId="16" xfId="0" applyNumberFormat="1" applyFont="1" applyBorder="1" applyAlignment="1" applyProtection="1">
      <alignment horizontal="center"/>
    </xf>
    <xf numFmtId="0" fontId="9" fillId="3" borderId="7" xfId="0" applyFont="1" applyFill="1" applyBorder="1" applyProtection="1"/>
    <xf numFmtId="0" fontId="9" fillId="3" borderId="8" xfId="0" applyFont="1" applyFill="1" applyBorder="1" applyProtection="1"/>
    <xf numFmtId="0" fontId="8" fillId="3" borderId="8" xfId="0" applyFont="1" applyFill="1" applyBorder="1" applyProtection="1">
      <protection locked="0"/>
    </xf>
    <xf numFmtId="0" fontId="9" fillId="3" borderId="8" xfId="0" applyFont="1" applyFill="1" applyBorder="1" applyAlignment="1" applyProtection="1">
      <alignment horizontal="center"/>
    </xf>
    <xf numFmtId="0" fontId="9" fillId="3" borderId="45" xfId="0" applyFont="1" applyFill="1" applyBorder="1" applyAlignment="1" applyProtection="1">
      <alignment horizontal="center"/>
    </xf>
    <xf numFmtId="0" fontId="13" fillId="3" borderId="57" xfId="0" applyFont="1" applyFill="1" applyBorder="1" applyAlignment="1" applyProtection="1">
      <alignment horizontal="center"/>
    </xf>
    <xf numFmtId="0" fontId="9" fillId="3" borderId="22" xfId="0" applyFont="1" applyFill="1" applyBorder="1" applyProtection="1"/>
    <xf numFmtId="0" fontId="9" fillId="3" borderId="16" xfId="0" applyFont="1" applyFill="1" applyBorder="1" applyProtection="1"/>
    <xf numFmtId="0" fontId="9" fillId="3" borderId="16" xfId="0" applyFont="1" applyFill="1" applyBorder="1" applyAlignment="1" applyProtection="1">
      <alignment horizontal="center"/>
    </xf>
    <xf numFmtId="8" fontId="9" fillId="3" borderId="46" xfId="1" applyFont="1" applyFill="1" applyBorder="1" applyAlignment="1" applyProtection="1">
      <alignment horizontal="center"/>
    </xf>
    <xf numFmtId="8" fontId="13" fillId="3" borderId="54" xfId="1" applyFont="1" applyFill="1" applyBorder="1" applyAlignment="1" applyProtection="1">
      <alignment horizontal="center"/>
    </xf>
    <xf numFmtId="0" fontId="8" fillId="4" borderId="27" xfId="0" applyFont="1" applyFill="1" applyBorder="1" applyProtection="1">
      <protection locked="0"/>
    </xf>
    <xf numFmtId="0" fontId="8" fillId="0" borderId="2" xfId="0" applyFont="1" applyBorder="1" applyProtection="1"/>
    <xf numFmtId="0" fontId="8" fillId="4" borderId="1" xfId="0" applyFont="1" applyFill="1" applyBorder="1" applyAlignment="1" applyProtection="1">
      <alignment horizontal="center"/>
      <protection locked="0"/>
    </xf>
    <xf numFmtId="8" fontId="8" fillId="0" borderId="48" xfId="0" applyNumberFormat="1" applyFont="1" applyFill="1" applyBorder="1" applyAlignment="1" applyProtection="1">
      <alignment horizontal="center"/>
    </xf>
    <xf numFmtId="8" fontId="8" fillId="0" borderId="55" xfId="0" applyNumberFormat="1" applyFont="1" applyFill="1" applyBorder="1" applyAlignment="1" applyProtection="1">
      <alignment horizontal="center"/>
    </xf>
    <xf numFmtId="0" fontId="8" fillId="4" borderId="22" xfId="0" applyFont="1" applyFill="1" applyBorder="1" applyProtection="1">
      <protection locked="0"/>
    </xf>
    <xf numFmtId="0" fontId="8" fillId="0" borderId="18" xfId="0" applyFont="1" applyBorder="1" applyProtection="1"/>
    <xf numFmtId="0" fontId="8" fillId="4" borderId="16" xfId="0" applyFont="1" applyFill="1" applyBorder="1" applyAlignment="1" applyProtection="1">
      <alignment horizontal="center"/>
      <protection locked="0"/>
    </xf>
    <xf numFmtId="0" fontId="8" fillId="0" borderId="56" xfId="0" applyFont="1" applyBorder="1" applyAlignment="1">
      <alignment horizontal="center"/>
    </xf>
    <xf numFmtId="0" fontId="8" fillId="3" borderId="16" xfId="0" applyFont="1" applyFill="1" applyBorder="1" applyProtection="1">
      <protection locked="0"/>
    </xf>
    <xf numFmtId="0" fontId="8" fillId="4" borderId="7" xfId="0" applyFont="1" applyFill="1" applyBorder="1" applyProtection="1">
      <protection locked="0"/>
    </xf>
    <xf numFmtId="0" fontId="8" fillId="0" borderId="4" xfId="0" applyFont="1" applyBorder="1" applyProtection="1"/>
    <xf numFmtId="0" fontId="8" fillId="0" borderId="4" xfId="0" applyFont="1" applyBorder="1" applyProtection="1">
      <protection locked="0"/>
    </xf>
    <xf numFmtId="0" fontId="8" fillId="4" borderId="4" xfId="0" applyFont="1" applyFill="1" applyBorder="1" applyAlignment="1" applyProtection="1">
      <alignment horizontal="center"/>
      <protection locked="0"/>
    </xf>
    <xf numFmtId="8" fontId="8" fillId="0" borderId="47" xfId="0" applyNumberFormat="1" applyFont="1" applyBorder="1" applyAlignment="1" applyProtection="1">
      <alignment horizontal="right"/>
    </xf>
    <xf numFmtId="0" fontId="8" fillId="0" borderId="2" xfId="0" applyFont="1" applyBorder="1" applyProtection="1">
      <protection locked="0"/>
    </xf>
    <xf numFmtId="8" fontId="8" fillId="0" borderId="48" xfId="0" applyNumberFormat="1" applyFont="1" applyBorder="1" applyAlignment="1" applyProtection="1">
      <alignment horizontal="right"/>
    </xf>
    <xf numFmtId="0" fontId="8" fillId="0" borderId="16" xfId="0" applyFont="1" applyBorder="1" applyProtection="1">
      <protection locked="0"/>
    </xf>
    <xf numFmtId="8" fontId="8" fillId="0" borderId="46" xfId="0" applyNumberFormat="1" applyFont="1" applyBorder="1" applyAlignment="1" applyProtection="1">
      <alignment horizontal="right"/>
    </xf>
    <xf numFmtId="0" fontId="8" fillId="0" borderId="8" xfId="0" applyFont="1" applyBorder="1" applyProtection="1"/>
    <xf numFmtId="0" fontId="8" fillId="4" borderId="8" xfId="0" applyFont="1" applyFill="1" applyBorder="1" applyProtection="1"/>
    <xf numFmtId="0" fontId="8" fillId="4" borderId="2" xfId="0" applyFont="1" applyFill="1" applyBorder="1" applyProtection="1"/>
    <xf numFmtId="0" fontId="8" fillId="4" borderId="18" xfId="0" applyFont="1" applyFill="1" applyBorder="1" applyProtection="1"/>
    <xf numFmtId="7" fontId="8" fillId="0" borderId="16" xfId="0" applyNumberFormat="1" applyFont="1" applyBorder="1" applyAlignment="1" applyProtection="1">
      <alignment horizontal="right"/>
    </xf>
    <xf numFmtId="0" fontId="0" fillId="0" borderId="0" xfId="0" applyBorder="1"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2" fillId="0" borderId="0" xfId="0" applyFont="1" applyBorder="1" applyAlignment="1">
      <alignment horizontal="center" wrapText="1"/>
    </xf>
    <xf numFmtId="0" fontId="0" fillId="0" borderId="0" xfId="0" applyFont="1" applyBorder="1" applyAlignment="1">
      <alignment wrapText="1"/>
    </xf>
    <xf numFmtId="0" fontId="12" fillId="0" borderId="0" xfId="0" applyFont="1" applyBorder="1" applyAlignment="1">
      <alignment wrapText="1"/>
    </xf>
    <xf numFmtId="164" fontId="8" fillId="2" borderId="7" xfId="0" applyNumberFormat="1" applyFont="1" applyFill="1" applyBorder="1" applyProtection="1">
      <protection locked="0"/>
    </xf>
    <xf numFmtId="0" fontId="8" fillId="0" borderId="5" xfId="0" applyFont="1" applyFill="1" applyBorder="1"/>
    <xf numFmtId="164" fontId="8" fillId="4" borderId="38" xfId="0" applyNumberFormat="1" applyFont="1" applyFill="1" applyBorder="1" applyProtection="1"/>
    <xf numFmtId="164" fontId="10" fillId="4" borderId="23" xfId="0" applyNumberFormat="1" applyFont="1" applyFill="1" applyBorder="1" applyProtection="1">
      <protection hidden="1"/>
    </xf>
    <xf numFmtId="7" fontId="8" fillId="4" borderId="1" xfId="0" applyNumberFormat="1" applyFont="1" applyFill="1" applyBorder="1" applyAlignment="1" applyProtection="1">
      <alignment horizontal="center"/>
    </xf>
    <xf numFmtId="7" fontId="8" fillId="4" borderId="16" xfId="0" applyNumberFormat="1" applyFont="1" applyFill="1" applyBorder="1" applyAlignment="1" applyProtection="1">
      <alignment horizontal="center"/>
    </xf>
    <xf numFmtId="14" fontId="0" fillId="2" borderId="8" xfId="0" applyNumberFormat="1" applyFill="1" applyBorder="1" applyAlignment="1">
      <alignment horizontal="right"/>
    </xf>
    <xf numFmtId="14" fontId="0" fillId="4" borderId="0" xfId="0" applyNumberFormat="1" applyFill="1" applyBorder="1" applyAlignment="1" applyProtection="1">
      <alignment horizontal="center"/>
      <protection locked="0"/>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6" fontId="8" fillId="0" borderId="0" xfId="0" applyNumberFormat="1" applyFont="1" applyAlignment="1">
      <alignment horizontal="right"/>
    </xf>
    <xf numFmtId="166" fontId="8" fillId="0" borderId="0" xfId="0" applyNumberFormat="1" applyFont="1" applyAlignment="1" applyProtection="1">
      <alignment horizontal="right"/>
    </xf>
    <xf numFmtId="166" fontId="8" fillId="0" borderId="0" xfId="0" applyNumberFormat="1" applyFont="1"/>
    <xf numFmtId="166" fontId="8" fillId="0" borderId="0" xfId="0" applyNumberFormat="1" applyFont="1" applyProtection="1"/>
    <xf numFmtId="167" fontId="8" fillId="0" borderId="1" xfId="0" applyNumberFormat="1" applyFont="1" applyBorder="1" applyAlignment="1" applyProtection="1">
      <alignment horizontal="center"/>
    </xf>
    <xf numFmtId="167" fontId="8" fillId="4" borderId="1" xfId="0" applyNumberFormat="1" applyFont="1" applyFill="1" applyBorder="1" applyAlignment="1" applyProtection="1">
      <alignment horizontal="center"/>
    </xf>
    <xf numFmtId="164" fontId="8" fillId="8" borderId="37" xfId="0" applyNumberFormat="1" applyFont="1" applyFill="1" applyBorder="1" applyAlignment="1">
      <alignment horizontal="right"/>
    </xf>
    <xf numFmtId="0" fontId="8" fillId="8" borderId="2" xfId="0" applyFont="1" applyFill="1" applyBorder="1" applyAlignment="1">
      <alignment horizontal="center"/>
    </xf>
    <xf numFmtId="0" fontId="8" fillId="8" borderId="39" xfId="0" applyFont="1" applyFill="1" applyBorder="1" applyAlignment="1">
      <alignment horizontal="center"/>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9</xdr:col>
      <xdr:colOff>72238</xdr:colOff>
      <xdr:row>3</xdr:row>
      <xdr:rowOff>152399</xdr:rowOff>
    </xdr:from>
    <xdr:ext cx="937629" cy="5705476"/>
    <xdr:sp macro="" textlink="">
      <xdr:nvSpPr>
        <xdr:cNvPr id="4" name="Rectangle 3"/>
        <xdr:cNvSpPr/>
      </xdr:nvSpPr>
      <xdr:spPr>
        <a:xfrm rot="16200000">
          <a:off x="4717765" y="3031622"/>
          <a:ext cx="5705476" cy="937629"/>
        </a:xfrm>
        <a:prstGeom prst="rect">
          <a:avLst/>
        </a:prstGeom>
        <a:noFill/>
        <a:effectLst>
          <a:innerShdw blurRad="63500" dist="50800" dir="16200000">
            <a:prstClr val="black">
              <a:alpha val="50000"/>
            </a:prstClr>
          </a:innerShdw>
        </a:effectLst>
      </xdr:spPr>
      <xdr:txBody>
        <a:bodyPr wrap="square" lIns="91440" tIns="45720" rIns="91440" bIns="45720">
          <a:spAutoFit/>
        </a:bodyPr>
        <a:lstStyle/>
        <a:p>
          <a:pPr algn="ctr" rtl="0">
            <a:defRPr sz="1000"/>
          </a:pPr>
          <a:r>
            <a:rPr lang="en-US" sz="5400" b="1" i="0" u="none" strike="noStrike" baseline="0">
              <a:solidFill>
                <a:srgbClr val="999933"/>
              </a:solidFill>
              <a:latin typeface="Calibri"/>
            </a:rPr>
            <a:t>SPII Sensitivity</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tabSelected="1" workbookViewId="0">
      <selection activeCell="A8" sqref="A8"/>
    </sheetView>
  </sheetViews>
  <sheetFormatPr defaultRowHeight="12.75"/>
  <cols>
    <col min="1" max="1" width="100.5703125" style="52" customWidth="1"/>
  </cols>
  <sheetData>
    <row r="1" spans="1:1">
      <c r="A1" s="378" t="s">
        <v>319</v>
      </c>
    </row>
    <row r="2" spans="1:1">
      <c r="A2" s="378" t="s">
        <v>151</v>
      </c>
    </row>
    <row r="3" spans="1:1">
      <c r="A3" s="378" t="s">
        <v>152</v>
      </c>
    </row>
    <row r="4" spans="1:1" ht="25.5">
      <c r="A4" s="379" t="s">
        <v>364</v>
      </c>
    </row>
    <row r="5" spans="1:1">
      <c r="A5" s="376"/>
    </row>
    <row r="6" spans="1:1">
      <c r="A6" s="377" t="s">
        <v>153</v>
      </c>
    </row>
    <row r="7" spans="1:1">
      <c r="A7" s="376"/>
    </row>
    <row r="8" spans="1:1" ht="76.5">
      <c r="A8" s="376" t="s">
        <v>320</v>
      </c>
    </row>
    <row r="9" spans="1:1">
      <c r="A9" s="376"/>
    </row>
    <row r="10" spans="1:1" ht="45" customHeight="1">
      <c r="A10" s="380" t="s">
        <v>321</v>
      </c>
    </row>
    <row r="11" spans="1:1">
      <c r="A11" s="376"/>
    </row>
    <row r="12" spans="1:1" ht="57" customHeight="1">
      <c r="A12" s="380" t="s">
        <v>323</v>
      </c>
    </row>
    <row r="13" spans="1:1" ht="57" customHeight="1">
      <c r="A13" s="381" t="s">
        <v>322</v>
      </c>
    </row>
    <row r="14" spans="1:1" ht="45" customHeight="1">
      <c r="A14" s="380"/>
    </row>
    <row r="15" spans="1:1">
      <c r="A15" s="295"/>
    </row>
    <row r="16" spans="1:1">
      <c r="A16" s="141"/>
    </row>
    <row r="17" spans="1:1">
      <c r="A17" s="142"/>
    </row>
    <row r="18" spans="1:1" ht="63" customHeight="1">
      <c r="A18" s="333"/>
    </row>
    <row r="19" spans="1:1">
      <c r="A19" s="50"/>
    </row>
    <row r="20" spans="1:1">
      <c r="A20" s="332"/>
    </row>
    <row r="21" spans="1:1">
      <c r="A21" s="50"/>
    </row>
    <row r="22" spans="1:1">
      <c r="A22" s="50"/>
    </row>
    <row r="23" spans="1:1">
      <c r="A23" s="50"/>
    </row>
    <row r="24" spans="1:1">
      <c r="A24" s="51"/>
    </row>
    <row r="25" spans="1:1">
      <c r="A25" s="50"/>
    </row>
    <row r="26" spans="1:1">
      <c r="A26" s="295"/>
    </row>
    <row r="27" spans="1:1">
      <c r="A27" s="50"/>
    </row>
    <row r="28" spans="1:1">
      <c r="A28" s="51"/>
    </row>
    <row r="29" spans="1:1">
      <c r="A29" s="50"/>
    </row>
    <row r="30" spans="1:1">
      <c r="A30" s="51"/>
    </row>
    <row r="31" spans="1:1">
      <c r="A31" s="50"/>
    </row>
    <row r="32" spans="1:1">
      <c r="A32" s="51"/>
    </row>
    <row r="33" spans="1:1">
      <c r="A33" s="50"/>
    </row>
    <row r="34" spans="1:1">
      <c r="A34" s="50"/>
    </row>
    <row r="35" spans="1:1">
      <c r="A35" s="50"/>
    </row>
    <row r="36" spans="1:1" ht="78" customHeight="1">
      <c r="A36" s="142"/>
    </row>
    <row r="37" spans="1:1">
      <c r="A37" s="50"/>
    </row>
    <row r="38" spans="1:1">
      <c r="A38" s="140"/>
    </row>
    <row r="68" ht="63" customHeight="1"/>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topLeftCell="A4" workbookViewId="0">
      <selection activeCell="F40" sqref="F40"/>
    </sheetView>
  </sheetViews>
  <sheetFormatPr defaultRowHeight="12.75"/>
  <cols>
    <col min="1" max="1" width="11.42578125" customWidth="1"/>
    <col min="2" max="2" width="11.5703125" customWidth="1"/>
    <col min="3" max="3" width="9.85546875" customWidth="1"/>
    <col min="4" max="4" width="3" customWidth="1"/>
    <col min="5" max="5" width="20" customWidth="1"/>
    <col min="6" max="6" width="16.28515625" style="16" customWidth="1"/>
    <col min="7" max="7" width="16.5703125" style="16" customWidth="1"/>
  </cols>
  <sheetData>
    <row r="2" spans="1:7" ht="23.25">
      <c r="B2" s="33" t="s">
        <v>141</v>
      </c>
      <c r="D2" s="34"/>
      <c r="E2" s="34"/>
      <c r="F2" s="35"/>
    </row>
    <row r="6" spans="1:7" ht="13.5" thickBot="1">
      <c r="A6" s="46" t="s">
        <v>3</v>
      </c>
      <c r="B6" s="324" t="s">
        <v>349</v>
      </c>
      <c r="C6" s="17"/>
      <c r="D6" s="17"/>
      <c r="E6" s="44" t="s">
        <v>52</v>
      </c>
      <c r="F6" s="325" t="s">
        <v>352</v>
      </c>
      <c r="G6" s="325"/>
    </row>
    <row r="9" spans="1:7" ht="13.5" thickBot="1">
      <c r="A9" s="44" t="s">
        <v>140</v>
      </c>
      <c r="B9" s="17"/>
      <c r="C9" s="174">
        <v>42248</v>
      </c>
      <c r="D9" s="45" t="s">
        <v>102</v>
      </c>
      <c r="E9" s="389" t="s">
        <v>353</v>
      </c>
      <c r="F9" s="26"/>
    </row>
    <row r="10" spans="1:7">
      <c r="A10" s="28"/>
      <c r="B10" s="29"/>
      <c r="C10" s="30"/>
      <c r="D10" s="31"/>
      <c r="E10" s="388"/>
      <c r="F10" s="32"/>
      <c r="G10" s="49"/>
    </row>
    <row r="11" spans="1:7">
      <c r="A11" s="41" t="s">
        <v>101</v>
      </c>
      <c r="B11" s="18"/>
      <c r="C11" s="18"/>
      <c r="D11" s="18"/>
      <c r="E11" s="18"/>
      <c r="F11" s="26"/>
      <c r="G11" s="47">
        <v>1000000</v>
      </c>
    </row>
    <row r="12" spans="1:7">
      <c r="A12" s="24"/>
      <c r="B12" s="19"/>
      <c r="C12" s="19"/>
      <c r="D12" s="19"/>
      <c r="E12" s="19"/>
      <c r="F12" s="27"/>
      <c r="G12" s="39"/>
    </row>
    <row r="13" spans="1:7">
      <c r="A13" s="24" t="s">
        <v>250</v>
      </c>
      <c r="B13" s="19"/>
      <c r="C13" s="19"/>
      <c r="D13" s="19"/>
      <c r="E13" s="19"/>
      <c r="F13" s="20">
        <f>'Daily Summary'!C42</f>
        <v>0</v>
      </c>
      <c r="G13" s="25"/>
    </row>
    <row r="14" spans="1:7">
      <c r="A14" s="24" t="s">
        <v>251</v>
      </c>
      <c r="B14" s="19"/>
      <c r="C14" s="19"/>
      <c r="D14" s="19"/>
      <c r="E14" s="19"/>
      <c r="F14" s="20">
        <f>'Daily Summary'!D42</f>
        <v>0</v>
      </c>
      <c r="G14" s="39"/>
    </row>
    <row r="15" spans="1:7">
      <c r="A15" s="24" t="s">
        <v>252</v>
      </c>
      <c r="B15" s="19"/>
      <c r="C15" s="19"/>
      <c r="D15" s="19"/>
      <c r="E15" s="19"/>
      <c r="F15" s="20">
        <f>'Daily Summary'!E42</f>
        <v>0</v>
      </c>
      <c r="G15" s="39"/>
    </row>
    <row r="16" spans="1:7">
      <c r="A16" s="24" t="s">
        <v>253</v>
      </c>
      <c r="B16" s="19"/>
      <c r="C16" s="19"/>
      <c r="D16" s="19"/>
      <c r="E16" s="19"/>
      <c r="F16" s="20">
        <f>'Daily Summary'!F42</f>
        <v>0</v>
      </c>
      <c r="G16" s="25"/>
    </row>
    <row r="17" spans="1:8">
      <c r="A17" s="24" t="s">
        <v>254</v>
      </c>
      <c r="B17" s="19"/>
      <c r="C17" s="19"/>
      <c r="D17" s="19"/>
      <c r="E17" s="19"/>
      <c r="F17" s="20">
        <f>'Daily Summary'!G42</f>
        <v>0</v>
      </c>
      <c r="G17" s="39"/>
    </row>
    <row r="18" spans="1:8">
      <c r="A18" s="24" t="s">
        <v>274</v>
      </c>
      <c r="B18" s="19"/>
      <c r="C18" s="19"/>
      <c r="D18" s="19"/>
      <c r="E18" s="19"/>
      <c r="F18" s="20">
        <f>'Daily Summary'!H42</f>
        <v>0</v>
      </c>
      <c r="G18" s="39"/>
    </row>
    <row r="19" spans="1:8">
      <c r="A19" s="24" t="s">
        <v>255</v>
      </c>
      <c r="B19" s="19"/>
      <c r="C19" s="19"/>
      <c r="D19" s="19"/>
      <c r="E19" s="19"/>
      <c r="F19" s="20">
        <f>'Daily Summary'!I42</f>
        <v>0</v>
      </c>
      <c r="G19" s="25"/>
    </row>
    <row r="20" spans="1:8">
      <c r="A20" s="233" t="s">
        <v>163</v>
      </c>
      <c r="B20" s="234"/>
      <c r="C20" s="234"/>
      <c r="D20" s="234"/>
      <c r="E20" s="234"/>
      <c r="F20" s="235">
        <f>SUM(F13:F19)</f>
        <v>0</v>
      </c>
      <c r="G20" s="25"/>
    </row>
    <row r="21" spans="1:8">
      <c r="A21" s="24"/>
      <c r="B21" s="19"/>
      <c r="C21" s="19"/>
      <c r="D21" s="19"/>
      <c r="E21" s="19"/>
      <c r="F21" s="20"/>
      <c r="G21" s="25"/>
    </row>
    <row r="22" spans="1:8">
      <c r="A22" s="24" t="s">
        <v>256</v>
      </c>
      <c r="B22" s="19"/>
      <c r="C22" s="19"/>
      <c r="D22" s="19"/>
      <c r="E22" s="19"/>
      <c r="F22" s="20">
        <f>'Daily Summary'!K42</f>
        <v>0</v>
      </c>
      <c r="G22" s="39"/>
    </row>
    <row r="23" spans="1:8">
      <c r="A23" s="24" t="s">
        <v>257</v>
      </c>
      <c r="B23" s="19"/>
      <c r="C23" s="19"/>
      <c r="D23" s="19"/>
      <c r="E23" s="19"/>
      <c r="F23" s="20">
        <f>'Daily Summary'!L42</f>
        <v>0</v>
      </c>
      <c r="G23" s="25"/>
    </row>
    <row r="24" spans="1:8">
      <c r="A24" s="177" t="s">
        <v>258</v>
      </c>
      <c r="B24" s="18"/>
      <c r="C24" s="18"/>
      <c r="D24" s="18"/>
      <c r="E24" s="18"/>
      <c r="F24" s="20">
        <f>'Daily Summary'!M42</f>
        <v>0</v>
      </c>
      <c r="G24" s="178"/>
    </row>
    <row r="25" spans="1:8">
      <c r="A25" s="177" t="s">
        <v>259</v>
      </c>
      <c r="B25" s="18"/>
      <c r="C25" s="18"/>
      <c r="D25" s="18"/>
      <c r="E25" s="18"/>
      <c r="F25" s="20">
        <f>'Daily Summary'!N42</f>
        <v>0</v>
      </c>
      <c r="G25" s="178"/>
    </row>
    <row r="26" spans="1:8">
      <c r="A26" s="177" t="s">
        <v>260</v>
      </c>
      <c r="B26" s="18"/>
      <c r="C26" s="18"/>
      <c r="D26" s="18"/>
      <c r="E26" s="18"/>
      <c r="F26" s="20">
        <f>'Daily Summary'!O42</f>
        <v>0</v>
      </c>
      <c r="G26" s="178"/>
    </row>
    <row r="27" spans="1:8">
      <c r="A27" s="177" t="s">
        <v>261</v>
      </c>
      <c r="B27" s="54"/>
      <c r="C27" s="54"/>
      <c r="D27" s="54"/>
      <c r="E27" s="54"/>
      <c r="F27" s="20">
        <f>'Daily Summary'!P42</f>
        <v>0</v>
      </c>
      <c r="G27" s="70"/>
    </row>
    <row r="28" spans="1:8">
      <c r="A28" s="24" t="s">
        <v>262</v>
      </c>
      <c r="B28" s="57"/>
      <c r="C28" s="57"/>
      <c r="D28" s="57"/>
      <c r="E28" s="57"/>
      <c r="F28" s="20">
        <f>'Daily Summary'!Q42</f>
        <v>0</v>
      </c>
      <c r="G28" s="55"/>
      <c r="H28" s="56"/>
    </row>
    <row r="29" spans="1:8">
      <c r="A29" s="24" t="s">
        <v>263</v>
      </c>
      <c r="B29" s="57"/>
      <c r="C29" s="57"/>
      <c r="D29" s="57"/>
      <c r="E29" s="57"/>
      <c r="F29" s="20">
        <f>'Daily Summary'!R42</f>
        <v>0</v>
      </c>
      <c r="G29" s="55"/>
      <c r="H29" s="56"/>
    </row>
    <row r="30" spans="1:8">
      <c r="A30" s="233" t="s">
        <v>155</v>
      </c>
      <c r="B30" s="234"/>
      <c r="C30" s="234"/>
      <c r="D30" s="234"/>
      <c r="E30" s="234"/>
      <c r="F30" s="235">
        <f>SUM(F22:F29)</f>
        <v>0</v>
      </c>
      <c r="G30" s="25"/>
      <c r="H30" s="56"/>
    </row>
    <row r="31" spans="1:8">
      <c r="A31" s="24"/>
      <c r="B31" s="19"/>
      <c r="C31" s="19"/>
      <c r="D31" s="19"/>
      <c r="E31" s="19"/>
      <c r="F31" s="20"/>
      <c r="G31" s="25"/>
    </row>
    <row r="32" spans="1:8">
      <c r="A32" s="43" t="s">
        <v>164</v>
      </c>
      <c r="B32" s="37"/>
      <c r="C32" s="37"/>
      <c r="D32" s="37"/>
      <c r="E32" s="37"/>
      <c r="F32" s="38"/>
      <c r="G32" s="42">
        <f>F20+F30</f>
        <v>0</v>
      </c>
    </row>
    <row r="33" spans="1:7" ht="13.5" thickBot="1">
      <c r="A33" s="71" t="s">
        <v>165</v>
      </c>
      <c r="B33" s="72"/>
      <c r="C33" s="72"/>
      <c r="D33" s="72"/>
      <c r="E33" s="72"/>
      <c r="F33" s="73"/>
      <c r="G33" s="74">
        <f>G11-F30</f>
        <v>1000000</v>
      </c>
    </row>
    <row r="35" spans="1:7" ht="13.5" thickBot="1">
      <c r="A35" s="21" t="s">
        <v>139</v>
      </c>
    </row>
    <row r="36" spans="1:7">
      <c r="A36" s="22" t="s">
        <v>166</v>
      </c>
      <c r="B36" s="23"/>
      <c r="C36" s="23"/>
      <c r="D36" s="23"/>
      <c r="E36" s="23"/>
      <c r="F36" s="75">
        <f>SUM(F30)</f>
        <v>0</v>
      </c>
      <c r="G36" s="49"/>
    </row>
    <row r="37" spans="1:7">
      <c r="A37" s="24" t="s">
        <v>143</v>
      </c>
      <c r="B37" s="19"/>
      <c r="C37" s="19"/>
      <c r="D37" s="19"/>
      <c r="E37" s="19"/>
      <c r="F37" s="48">
        <v>1</v>
      </c>
      <c r="G37" s="39"/>
    </row>
    <row r="38" spans="1:7">
      <c r="A38" s="24" t="s">
        <v>163</v>
      </c>
      <c r="B38" s="19"/>
      <c r="C38" s="19"/>
      <c r="D38" s="19"/>
      <c r="E38" s="19"/>
      <c r="F38" s="76">
        <f>F20</f>
        <v>0</v>
      </c>
      <c r="G38" s="25"/>
    </row>
    <row r="39" spans="1:7">
      <c r="A39" s="36" t="s">
        <v>167</v>
      </c>
      <c r="B39" s="37"/>
      <c r="C39" s="37"/>
      <c r="D39" s="37"/>
      <c r="E39" s="37"/>
      <c r="F39" s="77">
        <v>1</v>
      </c>
      <c r="G39" s="40"/>
    </row>
    <row r="40" spans="1:7">
      <c r="A40" s="36" t="s">
        <v>168</v>
      </c>
      <c r="B40" s="37"/>
      <c r="C40" s="37"/>
      <c r="D40" s="37"/>
      <c r="E40" s="37"/>
      <c r="F40" s="77">
        <v>30</v>
      </c>
      <c r="G40" s="40"/>
    </row>
    <row r="41" spans="1:7" ht="13.5" thickBot="1">
      <c r="A41" s="71" t="s">
        <v>169</v>
      </c>
      <c r="B41" s="72"/>
      <c r="C41" s="72"/>
      <c r="D41" s="72"/>
      <c r="E41" s="72"/>
      <c r="F41" s="73"/>
      <c r="G41" s="74">
        <f>F36/F37</f>
        <v>0</v>
      </c>
    </row>
    <row r="42" spans="1:7" ht="13.5" thickBot="1">
      <c r="A42" s="329" t="s">
        <v>275</v>
      </c>
      <c r="B42" s="330"/>
      <c r="C42" s="330"/>
      <c r="D42" s="330"/>
      <c r="E42" s="330"/>
      <c r="F42" s="331"/>
      <c r="G42" s="74">
        <f>F38/F39</f>
        <v>0</v>
      </c>
    </row>
    <row r="43" spans="1:7" ht="13.5" thickBot="1">
      <c r="A43" s="78" t="s">
        <v>276</v>
      </c>
      <c r="B43" s="79"/>
      <c r="C43" s="79"/>
      <c r="D43" s="79"/>
      <c r="E43" s="79"/>
      <c r="F43" s="80"/>
      <c r="G43" s="74">
        <f>(G41+G42)</f>
        <v>0</v>
      </c>
    </row>
    <row r="44" spans="1:7" ht="13.5" thickBot="1"/>
    <row r="45" spans="1:7">
      <c r="A45" s="81" t="s">
        <v>144</v>
      </c>
      <c r="B45" s="82"/>
      <c r="C45" s="82"/>
      <c r="D45" s="82"/>
      <c r="E45" s="82"/>
      <c r="F45" s="83"/>
      <c r="G45" s="84">
        <f>G43*F40</f>
        <v>0</v>
      </c>
    </row>
    <row r="46" spans="1:7" ht="13.5" thickBot="1">
      <c r="A46" s="85" t="s">
        <v>277</v>
      </c>
      <c r="B46" s="86"/>
      <c r="C46" s="86"/>
      <c r="D46" s="86"/>
      <c r="E46" s="86"/>
      <c r="F46" s="87"/>
      <c r="G46" s="88"/>
    </row>
  </sheetData>
  <phoneticPr fontId="0" type="noConversion"/>
  <printOptions horizontalCentered="1" verticalCentered="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election activeCell="I12" sqref="I12"/>
    </sheetView>
  </sheetViews>
  <sheetFormatPr defaultRowHeight="10.5"/>
  <cols>
    <col min="1" max="1" width="5.85546875" style="60" customWidth="1"/>
    <col min="2" max="2" width="7.42578125" style="128" customWidth="1"/>
    <col min="3" max="3" width="12" style="60" customWidth="1"/>
    <col min="4" max="4" width="13.28515625" style="60" customWidth="1"/>
    <col min="5" max="5" width="13.140625" style="60" customWidth="1"/>
    <col min="6" max="6" width="12.28515625" style="60" customWidth="1"/>
    <col min="7" max="8" width="11.85546875" style="60" customWidth="1"/>
    <col min="9" max="9" width="10.85546875" style="60" customWidth="1"/>
    <col min="10" max="10" width="13.28515625" style="60" customWidth="1"/>
    <col min="11" max="11" width="14.42578125" style="60" customWidth="1"/>
    <col min="12" max="15" width="12.7109375" style="60" customWidth="1"/>
    <col min="16" max="16" width="11.7109375" style="60" customWidth="1"/>
    <col min="17" max="17" width="11.85546875" style="60" customWidth="1"/>
    <col min="18" max="18" width="13.28515625" style="60" customWidth="1"/>
    <col min="19" max="20" width="14.42578125" style="60" customWidth="1"/>
    <col min="21" max="16384" width="9.140625" style="60"/>
  </cols>
  <sheetData>
    <row r="1" spans="1:20" ht="12" thickBot="1">
      <c r="A1" s="382" t="str">
        <f>Project_Summary!F6</f>
        <v>F/V Timothy Eastman</v>
      </c>
      <c r="B1" s="119"/>
      <c r="C1" s="89"/>
      <c r="D1" s="89"/>
      <c r="E1" s="89"/>
      <c r="F1" s="89"/>
      <c r="G1" s="89"/>
      <c r="H1" s="89"/>
      <c r="I1" s="89"/>
      <c r="J1" s="89"/>
      <c r="K1" s="90"/>
      <c r="L1" s="90"/>
      <c r="M1" s="90"/>
      <c r="N1" s="90"/>
      <c r="O1" s="90"/>
      <c r="P1" s="92"/>
      <c r="Q1" s="92"/>
      <c r="R1" s="91" t="s">
        <v>142</v>
      </c>
      <c r="S1" s="92"/>
      <c r="T1" s="93"/>
    </row>
    <row r="2" spans="1:20" ht="12" thickBot="1">
      <c r="A2" s="383" t="s">
        <v>173</v>
      </c>
      <c r="B2" s="137"/>
      <c r="C2" s="138">
        <f>Project_Summary!C9</f>
        <v>42248</v>
      </c>
      <c r="D2" s="139" t="s">
        <v>97</v>
      </c>
      <c r="E2" s="139"/>
      <c r="F2" s="138" t="str">
        <f>Project_Summary!E9</f>
        <v>9/31/2015</v>
      </c>
      <c r="G2" s="94"/>
      <c r="H2" s="94"/>
      <c r="I2" s="95" t="s">
        <v>3</v>
      </c>
      <c r="J2" s="95"/>
      <c r="K2" s="120" t="str">
        <f>Project_Summary!B6</f>
        <v>J15001</v>
      </c>
      <c r="L2" s="96"/>
      <c r="M2" s="96"/>
      <c r="N2" s="179" t="s">
        <v>226</v>
      </c>
      <c r="O2" s="236"/>
      <c r="P2" s="98">
        <f ca="1">NOW()</f>
        <v>43171.647124074072</v>
      </c>
      <c r="Q2" s="98"/>
      <c r="R2" s="97" t="s">
        <v>227</v>
      </c>
      <c r="S2" s="98"/>
      <c r="T2" s="99">
        <f ca="1">NOW()</f>
        <v>43171.647124074072</v>
      </c>
    </row>
    <row r="3" spans="1:20" ht="11.25">
      <c r="A3" s="100"/>
      <c r="B3" s="121"/>
      <c r="C3" s="101"/>
      <c r="D3" s="101"/>
      <c r="E3" s="101"/>
      <c r="F3" s="101"/>
      <c r="G3" s="102"/>
      <c r="H3" s="102"/>
      <c r="I3" s="103" t="s">
        <v>61</v>
      </c>
      <c r="J3" s="103"/>
      <c r="K3" s="130">
        <f>Project_Summary!G11</f>
        <v>1000000</v>
      </c>
      <c r="L3" s="104"/>
      <c r="M3" s="104"/>
      <c r="N3" s="104"/>
      <c r="O3" s="104"/>
      <c r="P3" s="105"/>
      <c r="Q3" s="105"/>
      <c r="R3" s="105"/>
      <c r="S3" s="105"/>
      <c r="T3" s="106"/>
    </row>
    <row r="4" spans="1:20" ht="11.25">
      <c r="A4" s="100"/>
      <c r="B4" s="121"/>
      <c r="C4" s="101"/>
      <c r="D4" s="101"/>
      <c r="E4" s="101"/>
      <c r="F4" s="101"/>
      <c r="G4" s="102"/>
      <c r="H4" s="102"/>
      <c r="I4" s="103" t="s">
        <v>96</v>
      </c>
      <c r="J4" s="103"/>
      <c r="K4" s="130">
        <f>SUM(K10:R10)</f>
        <v>0</v>
      </c>
      <c r="L4" s="104"/>
      <c r="M4" s="104"/>
      <c r="N4" s="104"/>
      <c r="O4" s="104"/>
      <c r="P4" s="108"/>
      <c r="Q4" s="108"/>
      <c r="R4" s="107"/>
      <c r="S4" s="108"/>
      <c r="T4" s="109"/>
    </row>
    <row r="5" spans="1:20" ht="11.25">
      <c r="A5" s="100"/>
      <c r="B5" s="121"/>
      <c r="C5" s="101"/>
      <c r="D5" s="101"/>
      <c r="E5" s="101"/>
      <c r="F5" s="101"/>
      <c r="G5" s="102"/>
      <c r="H5" s="102"/>
      <c r="I5" s="103" t="s">
        <v>95</v>
      </c>
      <c r="J5" s="103"/>
      <c r="K5" s="131">
        <f>SUM(K11:R41)</f>
        <v>0</v>
      </c>
      <c r="L5" s="104"/>
      <c r="M5" s="104"/>
      <c r="N5" s="104"/>
      <c r="O5" s="104"/>
      <c r="P5" s="108"/>
      <c r="Q5" s="108"/>
      <c r="R5" s="108"/>
      <c r="S5" s="108"/>
      <c r="T5" s="109"/>
    </row>
    <row r="6" spans="1:20" ht="11.25">
      <c r="A6" s="100"/>
      <c r="B6" s="121"/>
      <c r="C6" s="101"/>
      <c r="D6" s="101"/>
      <c r="E6" s="101"/>
      <c r="F6" s="101"/>
      <c r="G6" s="102"/>
      <c r="H6" s="102"/>
      <c r="I6" s="103" t="s">
        <v>62</v>
      </c>
      <c r="J6" s="103"/>
      <c r="K6" s="131">
        <f>K3-K4-K5</f>
        <v>1000000</v>
      </c>
      <c r="L6" s="104"/>
      <c r="M6" s="104"/>
      <c r="N6" s="104"/>
      <c r="O6" s="104"/>
      <c r="P6" s="108"/>
      <c r="Q6" s="108"/>
      <c r="R6" s="108"/>
      <c r="S6" s="108"/>
      <c r="T6" s="109"/>
    </row>
    <row r="7" spans="1:20" ht="11.25">
      <c r="A7" s="100"/>
      <c r="B7" s="114"/>
      <c r="C7" s="115"/>
      <c r="D7" s="115"/>
      <c r="E7" s="115"/>
      <c r="F7" s="115"/>
      <c r="G7" s="115"/>
      <c r="H7" s="115"/>
      <c r="I7" s="115"/>
      <c r="J7" s="115"/>
      <c r="K7" s="115"/>
      <c r="L7" s="115"/>
      <c r="M7" s="115"/>
      <c r="N7" s="115"/>
      <c r="O7" s="115"/>
      <c r="P7" s="115"/>
      <c r="Q7" s="115"/>
      <c r="R7" s="115"/>
      <c r="S7" s="115"/>
      <c r="T7" s="116"/>
    </row>
    <row r="8" spans="1:20" ht="11.25">
      <c r="A8" s="110" t="s">
        <v>107</v>
      </c>
      <c r="B8" s="111" t="s">
        <v>63</v>
      </c>
      <c r="C8" s="112" t="s">
        <v>98</v>
      </c>
      <c r="D8" s="112" t="s">
        <v>98</v>
      </c>
      <c r="E8" s="112" t="s">
        <v>98</v>
      </c>
      <c r="F8" s="112" t="s">
        <v>98</v>
      </c>
      <c r="G8" s="112" t="s">
        <v>98</v>
      </c>
      <c r="H8" s="112" t="s">
        <v>98</v>
      </c>
      <c r="I8" s="112" t="s">
        <v>98</v>
      </c>
      <c r="J8" s="112" t="s">
        <v>2</v>
      </c>
      <c r="K8" s="112" t="s">
        <v>98</v>
      </c>
      <c r="L8" s="112" t="s">
        <v>98</v>
      </c>
      <c r="M8" s="112" t="s">
        <v>98</v>
      </c>
      <c r="N8" s="112" t="s">
        <v>224</v>
      </c>
      <c r="O8" s="112" t="s">
        <v>98</v>
      </c>
      <c r="P8" s="112" t="s">
        <v>222</v>
      </c>
      <c r="Q8" s="112" t="s">
        <v>221</v>
      </c>
      <c r="R8" s="112" t="s">
        <v>94</v>
      </c>
      <c r="S8" s="112" t="s">
        <v>2</v>
      </c>
      <c r="T8" s="113" t="s">
        <v>64</v>
      </c>
    </row>
    <row r="9" spans="1:20" ht="12" thickBot="1">
      <c r="A9" s="100"/>
      <c r="B9" s="114"/>
      <c r="C9" s="112" t="s">
        <v>65</v>
      </c>
      <c r="D9" s="112" t="s">
        <v>219</v>
      </c>
      <c r="E9" s="112" t="s">
        <v>220</v>
      </c>
      <c r="F9" s="112" t="s">
        <v>68</v>
      </c>
      <c r="G9" s="112" t="s">
        <v>0</v>
      </c>
      <c r="H9" s="328" t="s">
        <v>273</v>
      </c>
      <c r="I9" s="122" t="s">
        <v>92</v>
      </c>
      <c r="J9" s="122" t="s">
        <v>170</v>
      </c>
      <c r="K9" s="112" t="s">
        <v>99</v>
      </c>
      <c r="L9" s="112" t="s">
        <v>66</v>
      </c>
      <c r="M9" s="112" t="s">
        <v>223</v>
      </c>
      <c r="N9" s="112" t="s">
        <v>225</v>
      </c>
      <c r="O9" s="112" t="s">
        <v>245</v>
      </c>
      <c r="P9" s="112" t="s">
        <v>67</v>
      </c>
      <c r="Q9" s="112" t="s">
        <v>67</v>
      </c>
      <c r="R9" s="112" t="s">
        <v>67</v>
      </c>
      <c r="S9" s="112" t="s">
        <v>171</v>
      </c>
      <c r="T9" s="113" t="s">
        <v>67</v>
      </c>
    </row>
    <row r="10" spans="1:20" ht="12" thickBot="1">
      <c r="A10" s="123" t="s">
        <v>172</v>
      </c>
      <c r="B10" s="124"/>
      <c r="C10" s="132">
        <v>0</v>
      </c>
      <c r="D10" s="132">
        <v>0</v>
      </c>
      <c r="E10" s="132">
        <v>0</v>
      </c>
      <c r="F10" s="132">
        <v>0</v>
      </c>
      <c r="G10" s="132">
        <v>0</v>
      </c>
      <c r="H10" s="132">
        <v>0</v>
      </c>
      <c r="I10" s="132">
        <v>0</v>
      </c>
      <c r="J10" s="132">
        <f>SUM(C10:I10)</f>
        <v>0</v>
      </c>
      <c r="K10" s="132">
        <v>0</v>
      </c>
      <c r="L10" s="132">
        <v>0</v>
      </c>
      <c r="M10" s="132">
        <v>0</v>
      </c>
      <c r="N10" s="132">
        <v>0</v>
      </c>
      <c r="O10" s="132">
        <v>0</v>
      </c>
      <c r="P10" s="132">
        <v>0</v>
      </c>
      <c r="Q10" s="132">
        <v>0</v>
      </c>
      <c r="R10" s="132">
        <v>0</v>
      </c>
      <c r="S10" s="133">
        <f>SUM(K10:R10)</f>
        <v>0</v>
      </c>
      <c r="T10" s="134">
        <f t="shared" ref="T10:T41" si="0">SUM(J10+S10)</f>
        <v>0</v>
      </c>
    </row>
    <row r="11" spans="1:20" ht="12" thickBot="1">
      <c r="A11" s="125" t="s">
        <v>103</v>
      </c>
      <c r="B11" s="118">
        <f>'day1'!B4</f>
        <v>42248</v>
      </c>
      <c r="C11" s="135">
        <f>'day1'!I44</f>
        <v>0</v>
      </c>
      <c r="D11" s="135">
        <f>'day1'!G54</f>
        <v>0</v>
      </c>
      <c r="E11" s="135">
        <f>'day1'!G64</f>
        <v>0</v>
      </c>
      <c r="F11" s="135">
        <f>'day1'!F74</f>
        <v>0</v>
      </c>
      <c r="G11" s="135">
        <f>'day1'!F84</f>
        <v>0</v>
      </c>
      <c r="H11" s="135">
        <f>'day1'!G91</f>
        <v>0</v>
      </c>
      <c r="I11" s="135">
        <f>'day1'!H102</f>
        <v>0</v>
      </c>
      <c r="J11" s="132">
        <f t="shared" ref="J11:J41" si="1">SUM(C11:I11)</f>
        <v>0</v>
      </c>
      <c r="K11" s="135">
        <f>'day1'!G116</f>
        <v>0</v>
      </c>
      <c r="L11" s="135">
        <f>'day1'!G130</f>
        <v>0</v>
      </c>
      <c r="M11" s="135">
        <f>'day1'!G139</f>
        <v>0</v>
      </c>
      <c r="N11" s="135">
        <f>'day1'!G148</f>
        <v>0</v>
      </c>
      <c r="O11" s="135">
        <f>'day1'!G157</f>
        <v>0</v>
      </c>
      <c r="P11" s="135">
        <f>'day1'!G164</f>
        <v>0</v>
      </c>
      <c r="Q11" s="135">
        <f>'day1'!G171</f>
        <v>0</v>
      </c>
      <c r="R11" s="135">
        <f>'day1'!G178</f>
        <v>0</v>
      </c>
      <c r="S11" s="133">
        <f>SUM(K11:R11)</f>
        <v>0</v>
      </c>
      <c r="T11" s="136">
        <f t="shared" si="0"/>
        <v>0</v>
      </c>
    </row>
    <row r="12" spans="1:20" ht="12" thickBot="1">
      <c r="A12" s="117" t="s">
        <v>104</v>
      </c>
      <c r="B12" s="118">
        <f>'day2'!B4</f>
        <v>42249</v>
      </c>
      <c r="C12" s="135">
        <f>'day2'!I44</f>
        <v>0</v>
      </c>
      <c r="D12" s="135">
        <f>'day2'!G54</f>
        <v>0</v>
      </c>
      <c r="E12" s="135">
        <f>'day2'!G64</f>
        <v>0</v>
      </c>
      <c r="F12" s="135">
        <f>'day2'!F74</f>
        <v>0</v>
      </c>
      <c r="G12" s="135">
        <f>'day2'!F84</f>
        <v>0</v>
      </c>
      <c r="H12" s="135">
        <f>'day2'!G91</f>
        <v>0</v>
      </c>
      <c r="I12" s="135">
        <f>'day2'!H102</f>
        <v>0</v>
      </c>
      <c r="J12" s="132">
        <f t="shared" si="1"/>
        <v>0</v>
      </c>
      <c r="K12" s="135">
        <f>'day2'!G116</f>
        <v>0</v>
      </c>
      <c r="L12" s="135">
        <f>'day2'!G130</f>
        <v>0</v>
      </c>
      <c r="M12" s="135">
        <f>'day2'!G139</f>
        <v>0</v>
      </c>
      <c r="N12" s="135">
        <f>'day2'!G148</f>
        <v>0</v>
      </c>
      <c r="O12" s="135">
        <f>'day2'!G157</f>
        <v>0</v>
      </c>
      <c r="P12" s="135">
        <f>'day2'!G164</f>
        <v>0</v>
      </c>
      <c r="Q12" s="135">
        <f>'day2'!G171</f>
        <v>0</v>
      </c>
      <c r="R12" s="135">
        <f>'day2'!G178</f>
        <v>0</v>
      </c>
      <c r="S12" s="133">
        <f>SUM(K12:R12)</f>
        <v>0</v>
      </c>
      <c r="T12" s="136">
        <f t="shared" si="0"/>
        <v>0</v>
      </c>
    </row>
    <row r="13" spans="1:20" ht="12" thickBot="1">
      <c r="A13" s="117" t="s">
        <v>105</v>
      </c>
      <c r="B13" s="118">
        <f>'day3'!B4</f>
        <v>42250</v>
      </c>
      <c r="C13" s="135">
        <f>'day3'!I44</f>
        <v>0</v>
      </c>
      <c r="D13" s="135">
        <f>'day3'!G54</f>
        <v>0</v>
      </c>
      <c r="E13" s="135">
        <f>'day3'!G64</f>
        <v>0</v>
      </c>
      <c r="F13" s="135">
        <f>'day3'!F74</f>
        <v>0</v>
      </c>
      <c r="G13" s="135">
        <f>'day3'!F84</f>
        <v>0</v>
      </c>
      <c r="H13" s="135">
        <f>'day3'!G91</f>
        <v>0</v>
      </c>
      <c r="I13" s="135">
        <f>'day3'!H102</f>
        <v>0</v>
      </c>
      <c r="J13" s="132">
        <f t="shared" si="1"/>
        <v>0</v>
      </c>
      <c r="K13" s="135">
        <f>'day3'!G116</f>
        <v>0</v>
      </c>
      <c r="L13" s="135">
        <f>'day3'!G130</f>
        <v>0</v>
      </c>
      <c r="M13" s="135">
        <f>'day3'!G139</f>
        <v>0</v>
      </c>
      <c r="N13" s="135">
        <f>'day3'!G148</f>
        <v>0</v>
      </c>
      <c r="O13" s="135">
        <f>'day3'!G157</f>
        <v>0</v>
      </c>
      <c r="P13" s="135">
        <f>'day3'!G164</f>
        <v>0</v>
      </c>
      <c r="Q13" s="135">
        <f>'day3'!G171</f>
        <v>0</v>
      </c>
      <c r="R13" s="135">
        <f>'day3'!G178</f>
        <v>0</v>
      </c>
      <c r="S13" s="133">
        <f t="shared" ref="S13:S41" si="2">SUM(K13:R13)</f>
        <v>0</v>
      </c>
      <c r="T13" s="136">
        <f t="shared" si="0"/>
        <v>0</v>
      </c>
    </row>
    <row r="14" spans="1:20" ht="12" thickBot="1">
      <c r="A14" s="117" t="s">
        <v>106</v>
      </c>
      <c r="B14" s="118">
        <f>'day4'!B4</f>
        <v>42251</v>
      </c>
      <c r="C14" s="135">
        <f>'day4'!I44</f>
        <v>0</v>
      </c>
      <c r="D14" s="135">
        <f>'day4'!G54</f>
        <v>0</v>
      </c>
      <c r="E14" s="135">
        <f>'day4'!G64</f>
        <v>0</v>
      </c>
      <c r="F14" s="135">
        <f>'day4'!F74</f>
        <v>0</v>
      </c>
      <c r="G14" s="135">
        <f>'day4'!F84</f>
        <v>0</v>
      </c>
      <c r="H14" s="135">
        <f>'day4'!G91</f>
        <v>0</v>
      </c>
      <c r="I14" s="135">
        <f>'day4'!H102</f>
        <v>0</v>
      </c>
      <c r="J14" s="132">
        <f t="shared" si="1"/>
        <v>0</v>
      </c>
      <c r="K14" s="135">
        <f>'day4'!G116</f>
        <v>0</v>
      </c>
      <c r="L14" s="135">
        <f>'day4'!G130</f>
        <v>0</v>
      </c>
      <c r="M14" s="135">
        <f>'day4'!G139</f>
        <v>0</v>
      </c>
      <c r="N14" s="135">
        <f>'day4'!G148</f>
        <v>0</v>
      </c>
      <c r="O14" s="135">
        <f>'day4'!G157</f>
        <v>0</v>
      </c>
      <c r="P14" s="135">
        <f>'day4'!G164</f>
        <v>0</v>
      </c>
      <c r="Q14" s="135">
        <f>'day4'!G171</f>
        <v>0</v>
      </c>
      <c r="R14" s="135">
        <f>'day4'!G178</f>
        <v>0</v>
      </c>
      <c r="S14" s="133">
        <f t="shared" si="2"/>
        <v>0</v>
      </c>
      <c r="T14" s="136">
        <f t="shared" si="0"/>
        <v>0</v>
      </c>
    </row>
    <row r="15" spans="1:20" ht="12" thickBot="1">
      <c r="A15" s="117" t="s">
        <v>108</v>
      </c>
      <c r="B15" s="118">
        <f>'day5'!B4</f>
        <v>42252</v>
      </c>
      <c r="C15" s="135">
        <f>'day5'!I44</f>
        <v>0</v>
      </c>
      <c r="D15" s="135">
        <f>'day5'!G54</f>
        <v>0</v>
      </c>
      <c r="E15" s="135">
        <f>'day5'!G64</f>
        <v>0</v>
      </c>
      <c r="F15" s="135">
        <f>'day5'!F74</f>
        <v>0</v>
      </c>
      <c r="G15" s="135">
        <f>'day5'!F84</f>
        <v>0</v>
      </c>
      <c r="H15" s="135">
        <f>'day5'!G91</f>
        <v>0</v>
      </c>
      <c r="I15" s="135">
        <f>'day5'!H102</f>
        <v>0</v>
      </c>
      <c r="J15" s="132">
        <f t="shared" si="1"/>
        <v>0</v>
      </c>
      <c r="K15" s="135">
        <f>'day5'!G116</f>
        <v>0</v>
      </c>
      <c r="L15" s="135">
        <f>'day5'!G130</f>
        <v>0</v>
      </c>
      <c r="M15" s="135">
        <f>'day5'!G139</f>
        <v>0</v>
      </c>
      <c r="N15" s="135">
        <f>'day5'!G148</f>
        <v>0</v>
      </c>
      <c r="O15" s="135">
        <f>'day5'!G157</f>
        <v>0</v>
      </c>
      <c r="P15" s="135">
        <f>'day5'!G164</f>
        <v>0</v>
      </c>
      <c r="Q15" s="135">
        <f>'day5'!G171</f>
        <v>0</v>
      </c>
      <c r="R15" s="135">
        <f>'day5'!G178</f>
        <v>0</v>
      </c>
      <c r="S15" s="133">
        <f t="shared" si="2"/>
        <v>0</v>
      </c>
      <c r="T15" s="136">
        <f t="shared" si="0"/>
        <v>0</v>
      </c>
    </row>
    <row r="16" spans="1:20" ht="12" thickBot="1">
      <c r="A16" s="117" t="s">
        <v>109</v>
      </c>
      <c r="B16" s="118">
        <f>'day6'!B4</f>
        <v>42253</v>
      </c>
      <c r="C16" s="135">
        <f>'day6'!I44</f>
        <v>0</v>
      </c>
      <c r="D16" s="135">
        <f>'day6'!G54</f>
        <v>0</v>
      </c>
      <c r="E16" s="135">
        <f>'day6'!G64</f>
        <v>0</v>
      </c>
      <c r="F16" s="135">
        <f>'day6'!F74</f>
        <v>0</v>
      </c>
      <c r="G16" s="135">
        <f>'day6'!F84</f>
        <v>0</v>
      </c>
      <c r="H16" s="135">
        <f>'day6'!G91</f>
        <v>0</v>
      </c>
      <c r="I16" s="135">
        <f>'day6'!H102</f>
        <v>0</v>
      </c>
      <c r="J16" s="132">
        <f t="shared" si="1"/>
        <v>0</v>
      </c>
      <c r="K16" s="135">
        <f>'day6'!G116</f>
        <v>0</v>
      </c>
      <c r="L16" s="135">
        <f>'day6'!G130</f>
        <v>0</v>
      </c>
      <c r="M16" s="135">
        <f>'day6'!G139</f>
        <v>0</v>
      </c>
      <c r="N16" s="135">
        <f>'day6'!G148</f>
        <v>0</v>
      </c>
      <c r="O16" s="135">
        <f>'day6'!G157</f>
        <v>0</v>
      </c>
      <c r="P16" s="135">
        <f>'day6'!G164</f>
        <v>0</v>
      </c>
      <c r="Q16" s="135">
        <f>'day6'!G171</f>
        <v>0</v>
      </c>
      <c r="R16" s="135">
        <f>'day6'!G178</f>
        <v>0</v>
      </c>
      <c r="S16" s="133">
        <f t="shared" si="2"/>
        <v>0</v>
      </c>
      <c r="T16" s="136">
        <f t="shared" si="0"/>
        <v>0</v>
      </c>
    </row>
    <row r="17" spans="1:20" ht="12" thickBot="1">
      <c r="A17" s="117" t="s">
        <v>110</v>
      </c>
      <c r="B17" s="118">
        <f>'day7'!B4</f>
        <v>42254</v>
      </c>
      <c r="C17" s="135">
        <f>'day7'!I44</f>
        <v>0</v>
      </c>
      <c r="D17" s="135">
        <f>'day7'!G54</f>
        <v>0</v>
      </c>
      <c r="E17" s="135">
        <f>'day7'!G64</f>
        <v>0</v>
      </c>
      <c r="F17" s="135">
        <f>'day7'!F74</f>
        <v>0</v>
      </c>
      <c r="G17" s="135">
        <f>'day7'!F84</f>
        <v>0</v>
      </c>
      <c r="H17" s="135">
        <f>'day7'!G91</f>
        <v>0</v>
      </c>
      <c r="I17" s="135">
        <f>'day7'!H102</f>
        <v>0</v>
      </c>
      <c r="J17" s="132">
        <f t="shared" si="1"/>
        <v>0</v>
      </c>
      <c r="K17" s="135">
        <f>'day7'!G116</f>
        <v>0</v>
      </c>
      <c r="L17" s="135">
        <f>'day7'!G130</f>
        <v>0</v>
      </c>
      <c r="M17" s="135">
        <f>'day7'!G139</f>
        <v>0</v>
      </c>
      <c r="N17" s="135">
        <f>'day7'!G148</f>
        <v>0</v>
      </c>
      <c r="O17" s="135">
        <f>'day7'!G157</f>
        <v>0</v>
      </c>
      <c r="P17" s="135">
        <f>'day7'!G164</f>
        <v>0</v>
      </c>
      <c r="Q17" s="135">
        <f>'day7'!G171</f>
        <v>0</v>
      </c>
      <c r="R17" s="135">
        <f>'day7'!G178</f>
        <v>0</v>
      </c>
      <c r="S17" s="133">
        <f t="shared" si="2"/>
        <v>0</v>
      </c>
      <c r="T17" s="136">
        <f t="shared" si="0"/>
        <v>0</v>
      </c>
    </row>
    <row r="18" spans="1:20" ht="12" thickBot="1">
      <c r="A18" s="117" t="s">
        <v>111</v>
      </c>
      <c r="B18" s="118">
        <f>'day8'!B4</f>
        <v>42255</v>
      </c>
      <c r="C18" s="135">
        <f>'day8'!I44</f>
        <v>0</v>
      </c>
      <c r="D18" s="135">
        <f>'day8'!G54</f>
        <v>0</v>
      </c>
      <c r="E18" s="135">
        <f>'day8'!G64</f>
        <v>0</v>
      </c>
      <c r="F18" s="135">
        <f>'day8'!F74</f>
        <v>0</v>
      </c>
      <c r="G18" s="135">
        <f>'day8'!F84</f>
        <v>0</v>
      </c>
      <c r="H18" s="135">
        <f>'day8'!G91</f>
        <v>0</v>
      </c>
      <c r="I18" s="135">
        <f>'day8'!H102</f>
        <v>0</v>
      </c>
      <c r="J18" s="132">
        <f t="shared" si="1"/>
        <v>0</v>
      </c>
      <c r="K18" s="135">
        <f>'day8'!G116</f>
        <v>0</v>
      </c>
      <c r="L18" s="135">
        <f>'day8'!G130</f>
        <v>0</v>
      </c>
      <c r="M18" s="135">
        <f>'day8'!G139</f>
        <v>0</v>
      </c>
      <c r="N18" s="135">
        <f>'day8'!G148</f>
        <v>0</v>
      </c>
      <c r="O18" s="135">
        <f>'day8'!G157</f>
        <v>0</v>
      </c>
      <c r="P18" s="135">
        <f>'day8'!G164</f>
        <v>0</v>
      </c>
      <c r="Q18" s="135">
        <f>'day8'!G171</f>
        <v>0</v>
      </c>
      <c r="R18" s="135">
        <f>'day8'!G178</f>
        <v>0</v>
      </c>
      <c r="S18" s="133">
        <f t="shared" si="2"/>
        <v>0</v>
      </c>
      <c r="T18" s="136">
        <f t="shared" si="0"/>
        <v>0</v>
      </c>
    </row>
    <row r="19" spans="1:20" ht="12" thickBot="1">
      <c r="A19" s="117" t="s">
        <v>112</v>
      </c>
      <c r="B19" s="118">
        <f>'day9'!B4</f>
        <v>42256</v>
      </c>
      <c r="C19" s="135">
        <f>'day9'!I44</f>
        <v>0</v>
      </c>
      <c r="D19" s="135">
        <f>'day9'!G54</f>
        <v>0</v>
      </c>
      <c r="E19" s="135">
        <f>'day9'!G64</f>
        <v>0</v>
      </c>
      <c r="F19" s="135">
        <f>'day9'!F74</f>
        <v>0</v>
      </c>
      <c r="G19" s="135">
        <f>'day9'!F84</f>
        <v>0</v>
      </c>
      <c r="H19" s="135">
        <f>'day9'!G91</f>
        <v>0</v>
      </c>
      <c r="I19" s="135">
        <f>'day9'!H102</f>
        <v>0</v>
      </c>
      <c r="J19" s="132">
        <f t="shared" si="1"/>
        <v>0</v>
      </c>
      <c r="K19" s="135">
        <f>'day9'!G116</f>
        <v>0</v>
      </c>
      <c r="L19" s="135">
        <f>'day9'!G130</f>
        <v>0</v>
      </c>
      <c r="M19" s="135">
        <f>'day9'!G139</f>
        <v>0</v>
      </c>
      <c r="N19" s="135">
        <f>'day9'!G148</f>
        <v>0</v>
      </c>
      <c r="O19" s="135">
        <f>'day9'!G157</f>
        <v>0</v>
      </c>
      <c r="P19" s="135">
        <f>'day9'!G164</f>
        <v>0</v>
      </c>
      <c r="Q19" s="135">
        <f>'day9'!G171</f>
        <v>0</v>
      </c>
      <c r="R19" s="135">
        <f>'day9'!G178</f>
        <v>0</v>
      </c>
      <c r="S19" s="133">
        <f t="shared" si="2"/>
        <v>0</v>
      </c>
      <c r="T19" s="136">
        <f t="shared" si="0"/>
        <v>0</v>
      </c>
    </row>
    <row r="20" spans="1:20" ht="12" thickBot="1">
      <c r="A20" s="117" t="s">
        <v>113</v>
      </c>
      <c r="B20" s="118">
        <f>'day10'!B4</f>
        <v>42257</v>
      </c>
      <c r="C20" s="135">
        <f>'day10'!I44</f>
        <v>0</v>
      </c>
      <c r="D20" s="135">
        <f>'day10'!G54</f>
        <v>0</v>
      </c>
      <c r="E20" s="135">
        <f>'day10'!G64</f>
        <v>0</v>
      </c>
      <c r="F20" s="135">
        <f>'day10'!F74</f>
        <v>0</v>
      </c>
      <c r="G20" s="135">
        <f>'day10'!F84</f>
        <v>0</v>
      </c>
      <c r="H20" s="135">
        <f>'day10'!G91</f>
        <v>0</v>
      </c>
      <c r="I20" s="135">
        <f>'day10'!H102</f>
        <v>0</v>
      </c>
      <c r="J20" s="132">
        <f t="shared" si="1"/>
        <v>0</v>
      </c>
      <c r="K20" s="135">
        <f>'day10'!G116</f>
        <v>0</v>
      </c>
      <c r="L20" s="135">
        <f>'day10'!G130</f>
        <v>0</v>
      </c>
      <c r="M20" s="135">
        <f>'day10'!G139</f>
        <v>0</v>
      </c>
      <c r="N20" s="135">
        <f>'day10'!G148</f>
        <v>0</v>
      </c>
      <c r="O20" s="135">
        <f>'day10'!G157</f>
        <v>0</v>
      </c>
      <c r="P20" s="135">
        <f>'day10'!G164</f>
        <v>0</v>
      </c>
      <c r="Q20" s="135">
        <f>'day10'!G171</f>
        <v>0</v>
      </c>
      <c r="R20" s="135">
        <f>'day10'!G178</f>
        <v>0</v>
      </c>
      <c r="S20" s="133">
        <f t="shared" si="2"/>
        <v>0</v>
      </c>
      <c r="T20" s="136">
        <f t="shared" si="0"/>
        <v>0</v>
      </c>
    </row>
    <row r="21" spans="1:20" ht="12" thickBot="1">
      <c r="A21" s="117" t="s">
        <v>114</v>
      </c>
      <c r="B21" s="118">
        <f>'day11'!B4</f>
        <v>42258</v>
      </c>
      <c r="C21" s="135">
        <f>'day11'!I44</f>
        <v>0</v>
      </c>
      <c r="D21" s="135">
        <f>'day11'!G54</f>
        <v>0</v>
      </c>
      <c r="E21" s="135">
        <f>'day11'!G64</f>
        <v>0</v>
      </c>
      <c r="F21" s="135">
        <f>'day11'!F74</f>
        <v>0</v>
      </c>
      <c r="G21" s="135">
        <f>'day11'!F84</f>
        <v>0</v>
      </c>
      <c r="H21" s="135">
        <f>'day11'!G91</f>
        <v>0</v>
      </c>
      <c r="I21" s="135">
        <f>'day11'!H102</f>
        <v>0</v>
      </c>
      <c r="J21" s="132">
        <f t="shared" si="1"/>
        <v>0</v>
      </c>
      <c r="K21" s="135">
        <f>'day11'!G116</f>
        <v>0</v>
      </c>
      <c r="L21" s="135">
        <f>'day11'!G130</f>
        <v>0</v>
      </c>
      <c r="M21" s="135">
        <f>'day11'!G139</f>
        <v>0</v>
      </c>
      <c r="N21" s="135">
        <f>'day11'!G148</f>
        <v>0</v>
      </c>
      <c r="O21" s="135">
        <f>'day11'!G157</f>
        <v>0</v>
      </c>
      <c r="P21" s="135">
        <f>'day11'!G164</f>
        <v>0</v>
      </c>
      <c r="Q21" s="135">
        <f>'day11'!G171</f>
        <v>0</v>
      </c>
      <c r="R21" s="135">
        <f>'day11'!G178</f>
        <v>0</v>
      </c>
      <c r="S21" s="133">
        <f t="shared" si="2"/>
        <v>0</v>
      </c>
      <c r="T21" s="136">
        <f t="shared" si="0"/>
        <v>0</v>
      </c>
    </row>
    <row r="22" spans="1:20" ht="12" thickBot="1">
      <c r="A22" s="117" t="s">
        <v>115</v>
      </c>
      <c r="B22" s="118">
        <f>'day12'!B4</f>
        <v>42259</v>
      </c>
      <c r="C22" s="135">
        <f>'day12'!I44</f>
        <v>0</v>
      </c>
      <c r="D22" s="135">
        <f>'day12'!G54</f>
        <v>0</v>
      </c>
      <c r="E22" s="135">
        <f>'day12'!G64</f>
        <v>0</v>
      </c>
      <c r="F22" s="135">
        <f>'day12'!F74</f>
        <v>0</v>
      </c>
      <c r="G22" s="135">
        <f>'day12'!F84</f>
        <v>0</v>
      </c>
      <c r="H22" s="135">
        <f>'day12'!G91</f>
        <v>0</v>
      </c>
      <c r="I22" s="135">
        <f>'day12'!H102</f>
        <v>0</v>
      </c>
      <c r="J22" s="132">
        <f t="shared" si="1"/>
        <v>0</v>
      </c>
      <c r="K22" s="135">
        <f>'day12'!G116</f>
        <v>0</v>
      </c>
      <c r="L22" s="135">
        <f>'day12'!G130</f>
        <v>0</v>
      </c>
      <c r="M22" s="135">
        <f>'day12'!G139</f>
        <v>0</v>
      </c>
      <c r="N22" s="135">
        <f>'day12'!G148</f>
        <v>0</v>
      </c>
      <c r="O22" s="135">
        <f>'day12'!G157</f>
        <v>0</v>
      </c>
      <c r="P22" s="135">
        <f>'day12'!G164</f>
        <v>0</v>
      </c>
      <c r="Q22" s="135">
        <f>'day12'!G171</f>
        <v>0</v>
      </c>
      <c r="R22" s="135">
        <f>'day12'!G178</f>
        <v>0</v>
      </c>
      <c r="S22" s="133">
        <f t="shared" si="2"/>
        <v>0</v>
      </c>
      <c r="T22" s="136">
        <f t="shared" si="0"/>
        <v>0</v>
      </c>
    </row>
    <row r="23" spans="1:20" ht="12" thickBot="1">
      <c r="A23" s="117" t="s">
        <v>116</v>
      </c>
      <c r="B23" s="118">
        <f>'day13'!B4</f>
        <v>42260</v>
      </c>
      <c r="C23" s="135">
        <f>'day13'!I44</f>
        <v>0</v>
      </c>
      <c r="D23" s="135">
        <f>'day13'!G54</f>
        <v>0</v>
      </c>
      <c r="E23" s="135">
        <f>'day13'!G64</f>
        <v>0</v>
      </c>
      <c r="F23" s="135">
        <f>'day13'!F74</f>
        <v>0</v>
      </c>
      <c r="G23" s="135">
        <f>'day13'!F84</f>
        <v>0</v>
      </c>
      <c r="H23" s="135">
        <f>'day13'!G91</f>
        <v>0</v>
      </c>
      <c r="I23" s="135">
        <f>'day13'!H102</f>
        <v>0</v>
      </c>
      <c r="J23" s="132">
        <f t="shared" si="1"/>
        <v>0</v>
      </c>
      <c r="K23" s="135">
        <f>'day13'!G116</f>
        <v>0</v>
      </c>
      <c r="L23" s="135">
        <f>'day13'!G130</f>
        <v>0</v>
      </c>
      <c r="M23" s="135">
        <f>'day13'!G139</f>
        <v>0</v>
      </c>
      <c r="N23" s="135">
        <f>'day13'!G148</f>
        <v>0</v>
      </c>
      <c r="O23" s="135">
        <f>'day13'!G157</f>
        <v>0</v>
      </c>
      <c r="P23" s="135">
        <f>'day13'!G164</f>
        <v>0</v>
      </c>
      <c r="Q23" s="135">
        <f>'day13'!G171</f>
        <v>0</v>
      </c>
      <c r="R23" s="135">
        <f>'day13'!G178</f>
        <v>0</v>
      </c>
      <c r="S23" s="133">
        <f t="shared" si="2"/>
        <v>0</v>
      </c>
      <c r="T23" s="136">
        <f t="shared" si="0"/>
        <v>0</v>
      </c>
    </row>
    <row r="24" spans="1:20" ht="12" thickBot="1">
      <c r="A24" s="117" t="s">
        <v>117</v>
      </c>
      <c r="B24" s="118">
        <f>'day14'!B4</f>
        <v>42261</v>
      </c>
      <c r="C24" s="135">
        <f>'day14'!I44</f>
        <v>0</v>
      </c>
      <c r="D24" s="135">
        <f>'day14'!G54</f>
        <v>0</v>
      </c>
      <c r="E24" s="135">
        <f>'day14'!G64</f>
        <v>0</v>
      </c>
      <c r="F24" s="135">
        <f>'day14'!F74</f>
        <v>0</v>
      </c>
      <c r="G24" s="135">
        <f>'day14'!F84</f>
        <v>0</v>
      </c>
      <c r="H24" s="135">
        <f>'day14'!G91</f>
        <v>0</v>
      </c>
      <c r="I24" s="135">
        <f>'day14'!H102</f>
        <v>0</v>
      </c>
      <c r="J24" s="132">
        <f t="shared" si="1"/>
        <v>0</v>
      </c>
      <c r="K24" s="135">
        <f>'day14'!G116</f>
        <v>0</v>
      </c>
      <c r="L24" s="135">
        <f>'day14'!G130</f>
        <v>0</v>
      </c>
      <c r="M24" s="135">
        <f>'day14'!G139</f>
        <v>0</v>
      </c>
      <c r="N24" s="135">
        <f>'day14'!G148</f>
        <v>0</v>
      </c>
      <c r="O24" s="135">
        <f>'day14'!G157</f>
        <v>0</v>
      </c>
      <c r="P24" s="135">
        <f>'day14'!G164</f>
        <v>0</v>
      </c>
      <c r="Q24" s="135">
        <f>'day14'!G171</f>
        <v>0</v>
      </c>
      <c r="R24" s="135">
        <f>'day14'!G178</f>
        <v>0</v>
      </c>
      <c r="S24" s="133">
        <f t="shared" si="2"/>
        <v>0</v>
      </c>
      <c r="T24" s="136">
        <f t="shared" si="0"/>
        <v>0</v>
      </c>
    </row>
    <row r="25" spans="1:20" ht="12" thickBot="1">
      <c r="A25" s="117" t="s">
        <v>118</v>
      </c>
      <c r="B25" s="118">
        <f>'day15'!B4</f>
        <v>42262</v>
      </c>
      <c r="C25" s="135">
        <f>'day15'!I44</f>
        <v>0</v>
      </c>
      <c r="D25" s="135">
        <f>'day15'!G54</f>
        <v>0</v>
      </c>
      <c r="E25" s="135">
        <f>'day15'!G64</f>
        <v>0</v>
      </c>
      <c r="F25" s="135">
        <f>'day15'!F75</f>
        <v>0</v>
      </c>
      <c r="G25" s="135">
        <f>'day15'!F84</f>
        <v>0</v>
      </c>
      <c r="H25" s="135">
        <f>'day15'!G91</f>
        <v>0</v>
      </c>
      <c r="I25" s="135">
        <f>'day15'!H102</f>
        <v>0</v>
      </c>
      <c r="J25" s="132">
        <f t="shared" si="1"/>
        <v>0</v>
      </c>
      <c r="K25" s="135">
        <f>'day15'!G116</f>
        <v>0</v>
      </c>
      <c r="L25" s="135">
        <f>'day15'!G130</f>
        <v>0</v>
      </c>
      <c r="M25" s="135">
        <f>'day15'!G139</f>
        <v>0</v>
      </c>
      <c r="N25" s="135">
        <f>'day15'!G148</f>
        <v>0</v>
      </c>
      <c r="O25" s="135">
        <f>'day15'!G157</f>
        <v>0</v>
      </c>
      <c r="P25" s="135">
        <f>'day15'!G164</f>
        <v>0</v>
      </c>
      <c r="Q25" s="135">
        <f>'day15'!G171</f>
        <v>0</v>
      </c>
      <c r="R25" s="135">
        <f>'day15'!G178</f>
        <v>0</v>
      </c>
      <c r="S25" s="133">
        <f t="shared" si="2"/>
        <v>0</v>
      </c>
      <c r="T25" s="136">
        <f t="shared" si="0"/>
        <v>0</v>
      </c>
    </row>
    <row r="26" spans="1:20" ht="12" thickBot="1">
      <c r="A26" s="117" t="s">
        <v>119</v>
      </c>
      <c r="B26" s="118">
        <f>'day16'!B4</f>
        <v>42263</v>
      </c>
      <c r="C26" s="135">
        <f>'day16'!I44</f>
        <v>0</v>
      </c>
      <c r="D26" s="135">
        <f>'day16'!G54</f>
        <v>0</v>
      </c>
      <c r="E26" s="135">
        <f>'day16'!G64</f>
        <v>0</v>
      </c>
      <c r="F26" s="135">
        <f>'day16'!F74</f>
        <v>0</v>
      </c>
      <c r="G26" s="135">
        <f>'day16'!F84</f>
        <v>0</v>
      </c>
      <c r="H26" s="135">
        <f>'day16'!G91</f>
        <v>0</v>
      </c>
      <c r="I26" s="135">
        <f>'day16'!H102</f>
        <v>0</v>
      </c>
      <c r="J26" s="132">
        <f t="shared" si="1"/>
        <v>0</v>
      </c>
      <c r="K26" s="135">
        <f>'day16'!G116</f>
        <v>0</v>
      </c>
      <c r="L26" s="135">
        <f>'day16'!G130</f>
        <v>0</v>
      </c>
      <c r="M26" s="135">
        <f>'day16'!G139</f>
        <v>0</v>
      </c>
      <c r="N26" s="135">
        <f>'day16'!G148</f>
        <v>0</v>
      </c>
      <c r="O26" s="135">
        <f>'day16'!G157</f>
        <v>0</v>
      </c>
      <c r="P26" s="135">
        <f>'day16'!G164</f>
        <v>0</v>
      </c>
      <c r="Q26" s="135">
        <f>'day16'!G171</f>
        <v>0</v>
      </c>
      <c r="R26" s="135">
        <f>'day16'!G178</f>
        <v>0</v>
      </c>
      <c r="S26" s="133">
        <f t="shared" si="2"/>
        <v>0</v>
      </c>
      <c r="T26" s="136">
        <f t="shared" si="0"/>
        <v>0</v>
      </c>
    </row>
    <row r="27" spans="1:20" ht="12" thickBot="1">
      <c r="A27" s="117" t="s">
        <v>120</v>
      </c>
      <c r="B27" s="118">
        <f>'day17'!B4</f>
        <v>42264</v>
      </c>
      <c r="C27" s="135">
        <f>'day17'!I44</f>
        <v>0</v>
      </c>
      <c r="D27" s="135">
        <f>'day17'!G54</f>
        <v>0</v>
      </c>
      <c r="E27" s="135">
        <f>'day17'!G64</f>
        <v>0</v>
      </c>
      <c r="F27" s="135">
        <f>'day17'!F74</f>
        <v>0</v>
      </c>
      <c r="G27" s="135">
        <f>'day17'!F84</f>
        <v>0</v>
      </c>
      <c r="H27" s="135">
        <f>'day17'!G91</f>
        <v>0</v>
      </c>
      <c r="I27" s="135">
        <f>'day17'!H102</f>
        <v>0</v>
      </c>
      <c r="J27" s="132">
        <f t="shared" si="1"/>
        <v>0</v>
      </c>
      <c r="K27" s="135">
        <f>'day17'!G116</f>
        <v>0</v>
      </c>
      <c r="L27" s="135">
        <f>'day17'!G130</f>
        <v>0</v>
      </c>
      <c r="M27" s="135">
        <f>'day17'!G139</f>
        <v>0</v>
      </c>
      <c r="N27" s="135">
        <f>'day17'!G148</f>
        <v>0</v>
      </c>
      <c r="O27" s="135">
        <f>'day17'!G157</f>
        <v>0</v>
      </c>
      <c r="P27" s="135">
        <f>'day17'!G164</f>
        <v>0</v>
      </c>
      <c r="Q27" s="135">
        <f>'day17'!G171</f>
        <v>0</v>
      </c>
      <c r="R27" s="135">
        <f>'day17'!G178</f>
        <v>0</v>
      </c>
      <c r="S27" s="133">
        <f t="shared" si="2"/>
        <v>0</v>
      </c>
      <c r="T27" s="136">
        <f t="shared" si="0"/>
        <v>0</v>
      </c>
    </row>
    <row r="28" spans="1:20" ht="12" thickBot="1">
      <c r="A28" s="117" t="s">
        <v>121</v>
      </c>
      <c r="B28" s="118">
        <f>'day18'!B4</f>
        <v>42265</v>
      </c>
      <c r="C28" s="135">
        <f>'day18'!I44</f>
        <v>0</v>
      </c>
      <c r="D28" s="135">
        <f>'day18'!G54</f>
        <v>0</v>
      </c>
      <c r="E28" s="135">
        <f>'day18'!G64</f>
        <v>0</v>
      </c>
      <c r="F28" s="135">
        <f>'day18'!F74</f>
        <v>0</v>
      </c>
      <c r="G28" s="135">
        <f>'day18'!F84</f>
        <v>0</v>
      </c>
      <c r="H28" s="135">
        <f>'day18'!G91</f>
        <v>0</v>
      </c>
      <c r="I28" s="135">
        <f>'day18'!H102</f>
        <v>0</v>
      </c>
      <c r="J28" s="132">
        <f t="shared" si="1"/>
        <v>0</v>
      </c>
      <c r="K28" s="135">
        <f>'day18'!G116</f>
        <v>0</v>
      </c>
      <c r="L28" s="135">
        <f>'day18'!G130</f>
        <v>0</v>
      </c>
      <c r="M28" s="135">
        <f>'day18'!G139</f>
        <v>0</v>
      </c>
      <c r="N28" s="135">
        <f>'day18'!G148</f>
        <v>0</v>
      </c>
      <c r="O28" s="135">
        <f>'day18'!G157</f>
        <v>0</v>
      </c>
      <c r="P28" s="135">
        <f>'day18'!G164</f>
        <v>0</v>
      </c>
      <c r="Q28" s="135">
        <f>'day18'!G171</f>
        <v>0</v>
      </c>
      <c r="R28" s="135">
        <f>'day18'!G178</f>
        <v>0</v>
      </c>
      <c r="S28" s="133">
        <f t="shared" si="2"/>
        <v>0</v>
      </c>
      <c r="T28" s="136">
        <f t="shared" si="0"/>
        <v>0</v>
      </c>
    </row>
    <row r="29" spans="1:20" ht="12" thickBot="1">
      <c r="A29" s="126" t="s">
        <v>122</v>
      </c>
      <c r="B29" s="118">
        <f>'day19'!B4</f>
        <v>42266</v>
      </c>
      <c r="C29" s="135">
        <f>'day19'!I44</f>
        <v>0</v>
      </c>
      <c r="D29" s="135">
        <f>'day19'!G54</f>
        <v>0</v>
      </c>
      <c r="E29" s="135">
        <f>'day19'!G64</f>
        <v>0</v>
      </c>
      <c r="F29" s="135">
        <f>'day19'!F74</f>
        <v>0</v>
      </c>
      <c r="G29" s="135">
        <f>'day19'!F84</f>
        <v>0</v>
      </c>
      <c r="H29" s="135">
        <f>'day19'!G91</f>
        <v>0</v>
      </c>
      <c r="I29" s="135">
        <f>'day19'!H102</f>
        <v>0</v>
      </c>
      <c r="J29" s="132">
        <f t="shared" si="1"/>
        <v>0</v>
      </c>
      <c r="K29" s="135">
        <f>'day19'!G116</f>
        <v>0</v>
      </c>
      <c r="L29" s="135">
        <f>'day19'!G130</f>
        <v>0</v>
      </c>
      <c r="M29" s="135">
        <f>'day19'!G139</f>
        <v>0</v>
      </c>
      <c r="N29" s="135">
        <f>'day19'!G148</f>
        <v>0</v>
      </c>
      <c r="O29" s="135">
        <f>'day19'!G157</f>
        <v>0</v>
      </c>
      <c r="P29" s="135">
        <f>'day19'!G164</f>
        <v>0</v>
      </c>
      <c r="Q29" s="135">
        <f>'day19'!G171</f>
        <v>0</v>
      </c>
      <c r="R29" s="135">
        <f>'day19'!G178</f>
        <v>0</v>
      </c>
      <c r="S29" s="133">
        <f t="shared" si="2"/>
        <v>0</v>
      </c>
      <c r="T29" s="136">
        <f t="shared" si="0"/>
        <v>0</v>
      </c>
    </row>
    <row r="30" spans="1:20" ht="12" thickBot="1">
      <c r="A30" s="117" t="s">
        <v>123</v>
      </c>
      <c r="B30" s="118">
        <f>'day20'!B4</f>
        <v>42267</v>
      </c>
      <c r="C30" s="135">
        <f>'day20'!I44</f>
        <v>0</v>
      </c>
      <c r="D30" s="135">
        <f>'day20'!G54</f>
        <v>0</v>
      </c>
      <c r="E30" s="135">
        <f>'day20'!G64</f>
        <v>0</v>
      </c>
      <c r="F30" s="135">
        <f>'day20'!F74</f>
        <v>0</v>
      </c>
      <c r="G30" s="135">
        <f>'day20'!F84</f>
        <v>0</v>
      </c>
      <c r="H30" s="135">
        <f>'day20'!G91</f>
        <v>0</v>
      </c>
      <c r="I30" s="135">
        <f>'day20'!H102</f>
        <v>0</v>
      </c>
      <c r="J30" s="132">
        <f t="shared" si="1"/>
        <v>0</v>
      </c>
      <c r="K30" s="135">
        <f>'day20'!G116</f>
        <v>0</v>
      </c>
      <c r="L30" s="135">
        <f>'day20'!G130</f>
        <v>0</v>
      </c>
      <c r="M30" s="135">
        <f>'day20'!G139</f>
        <v>0</v>
      </c>
      <c r="N30" s="135">
        <f>'day20'!G148</f>
        <v>0</v>
      </c>
      <c r="O30" s="135">
        <f>'day20'!G157</f>
        <v>0</v>
      </c>
      <c r="P30" s="135">
        <f>'day20'!G164</f>
        <v>0</v>
      </c>
      <c r="Q30" s="135">
        <f>'day20'!G171</f>
        <v>0</v>
      </c>
      <c r="R30" s="135">
        <f>'day20'!G178</f>
        <v>0</v>
      </c>
      <c r="S30" s="133">
        <f t="shared" si="2"/>
        <v>0</v>
      </c>
      <c r="T30" s="136">
        <f t="shared" si="0"/>
        <v>0</v>
      </c>
    </row>
    <row r="31" spans="1:20" ht="12" thickBot="1">
      <c r="A31" s="117" t="s">
        <v>124</v>
      </c>
      <c r="B31" s="118">
        <f>'day21'!B4</f>
        <v>42268</v>
      </c>
      <c r="C31" s="135">
        <f>'day21'!I44</f>
        <v>0</v>
      </c>
      <c r="D31" s="135">
        <f>'day21'!G54</f>
        <v>0</v>
      </c>
      <c r="E31" s="135">
        <f>'day21'!G64</f>
        <v>0</v>
      </c>
      <c r="F31" s="135">
        <f>'day21'!F74</f>
        <v>0</v>
      </c>
      <c r="G31" s="135">
        <f>'day21'!F84</f>
        <v>0</v>
      </c>
      <c r="H31" s="135">
        <f>'day21'!G91</f>
        <v>0</v>
      </c>
      <c r="I31" s="135">
        <f>'day21'!H102</f>
        <v>0</v>
      </c>
      <c r="J31" s="132">
        <f t="shared" si="1"/>
        <v>0</v>
      </c>
      <c r="K31" s="135">
        <f>'day21'!G116</f>
        <v>0</v>
      </c>
      <c r="L31" s="135">
        <f>'day21'!G130</f>
        <v>0</v>
      </c>
      <c r="M31" s="135">
        <f>'day21'!G139</f>
        <v>0</v>
      </c>
      <c r="N31" s="135">
        <f>'day21'!G148</f>
        <v>0</v>
      </c>
      <c r="O31" s="135">
        <f>'day21'!G157</f>
        <v>0</v>
      </c>
      <c r="P31" s="135">
        <f>'day21'!G164</f>
        <v>0</v>
      </c>
      <c r="Q31" s="135">
        <f>'day21'!G171</f>
        <v>0</v>
      </c>
      <c r="R31" s="135">
        <f>'day21'!G178</f>
        <v>0</v>
      </c>
      <c r="S31" s="133">
        <f t="shared" si="2"/>
        <v>0</v>
      </c>
      <c r="T31" s="136">
        <f t="shared" si="0"/>
        <v>0</v>
      </c>
    </row>
    <row r="32" spans="1:20" ht="12" thickBot="1">
      <c r="A32" s="117" t="s">
        <v>125</v>
      </c>
      <c r="B32" s="118">
        <f>'day22'!B4</f>
        <v>42269</v>
      </c>
      <c r="C32" s="135">
        <f>'day22'!I44</f>
        <v>0</v>
      </c>
      <c r="D32" s="135">
        <f>'day22'!G54</f>
        <v>0</v>
      </c>
      <c r="E32" s="135">
        <f>'day22'!G64</f>
        <v>0</v>
      </c>
      <c r="F32" s="135">
        <f>'day22'!F74</f>
        <v>0</v>
      </c>
      <c r="G32" s="135">
        <f>'day22'!F84</f>
        <v>0</v>
      </c>
      <c r="H32" s="135">
        <f>'day22'!G91</f>
        <v>0</v>
      </c>
      <c r="I32" s="135">
        <f>'day22'!H102</f>
        <v>0</v>
      </c>
      <c r="J32" s="132">
        <f t="shared" si="1"/>
        <v>0</v>
      </c>
      <c r="K32" s="135">
        <f>'day22'!G116</f>
        <v>0</v>
      </c>
      <c r="L32" s="135">
        <f>'day22'!G130</f>
        <v>0</v>
      </c>
      <c r="M32" s="135">
        <f>'day22'!G139</f>
        <v>0</v>
      </c>
      <c r="N32" s="135">
        <f>'day22'!G148</f>
        <v>0</v>
      </c>
      <c r="O32" s="135">
        <f>'day22'!G157</f>
        <v>0</v>
      </c>
      <c r="P32" s="135">
        <f>'day22'!G164</f>
        <v>0</v>
      </c>
      <c r="Q32" s="135">
        <f>'day22'!G171</f>
        <v>0</v>
      </c>
      <c r="R32" s="135">
        <f>'day22'!G178</f>
        <v>0</v>
      </c>
      <c r="S32" s="133">
        <f t="shared" si="2"/>
        <v>0</v>
      </c>
      <c r="T32" s="136">
        <f t="shared" si="0"/>
        <v>0</v>
      </c>
    </row>
    <row r="33" spans="1:20" ht="12" thickBot="1">
      <c r="A33" s="117" t="s">
        <v>126</v>
      </c>
      <c r="B33" s="118">
        <f>'day23'!B4</f>
        <v>42270</v>
      </c>
      <c r="C33" s="135">
        <f>'day23'!I44</f>
        <v>0</v>
      </c>
      <c r="D33" s="135">
        <f>'day23'!G54</f>
        <v>0</v>
      </c>
      <c r="E33" s="135">
        <f>'day23'!G64</f>
        <v>0</v>
      </c>
      <c r="F33" s="135">
        <f>'day23'!F74</f>
        <v>0</v>
      </c>
      <c r="G33" s="135">
        <f>'day23'!F84</f>
        <v>0</v>
      </c>
      <c r="H33" s="135">
        <f>'day23'!G91</f>
        <v>0</v>
      </c>
      <c r="I33" s="135">
        <f>'day23'!H102</f>
        <v>0</v>
      </c>
      <c r="J33" s="132">
        <f t="shared" si="1"/>
        <v>0</v>
      </c>
      <c r="K33" s="135">
        <f>'day23'!G116</f>
        <v>0</v>
      </c>
      <c r="L33" s="135">
        <f>'day23'!G130</f>
        <v>0</v>
      </c>
      <c r="M33" s="135">
        <f>'day23'!G139</f>
        <v>0</v>
      </c>
      <c r="N33" s="135">
        <f>'day23'!G148</f>
        <v>0</v>
      </c>
      <c r="O33" s="135">
        <f>'day23'!G157</f>
        <v>0</v>
      </c>
      <c r="P33" s="135">
        <f>'day23'!G164</f>
        <v>0</v>
      </c>
      <c r="Q33" s="135">
        <f>'day23'!G171</f>
        <v>0</v>
      </c>
      <c r="R33" s="135">
        <f>'day23'!G178</f>
        <v>0</v>
      </c>
      <c r="S33" s="133">
        <f t="shared" si="2"/>
        <v>0</v>
      </c>
      <c r="T33" s="136">
        <f t="shared" si="0"/>
        <v>0</v>
      </c>
    </row>
    <row r="34" spans="1:20" ht="12" thickBot="1">
      <c r="A34" s="117" t="s">
        <v>127</v>
      </c>
      <c r="B34" s="118">
        <f>'day24'!B4</f>
        <v>42271</v>
      </c>
      <c r="C34" s="135">
        <f>'day24'!I44</f>
        <v>0</v>
      </c>
      <c r="D34" s="135">
        <f>'day24'!G54</f>
        <v>0</v>
      </c>
      <c r="E34" s="135">
        <f>'day24'!G64</f>
        <v>0</v>
      </c>
      <c r="F34" s="135">
        <f>'day24'!F74</f>
        <v>0</v>
      </c>
      <c r="G34" s="135">
        <f>'day24'!F84</f>
        <v>0</v>
      </c>
      <c r="H34" s="135">
        <f>'day24'!G91</f>
        <v>0</v>
      </c>
      <c r="I34" s="135">
        <f>'day24'!H102</f>
        <v>0</v>
      </c>
      <c r="J34" s="132">
        <f t="shared" si="1"/>
        <v>0</v>
      </c>
      <c r="K34" s="135">
        <f>'day24'!G116</f>
        <v>0</v>
      </c>
      <c r="L34" s="135">
        <f>'day24'!G130</f>
        <v>0</v>
      </c>
      <c r="M34" s="135">
        <f>'day24'!G139</f>
        <v>0</v>
      </c>
      <c r="N34" s="135">
        <f>'day24'!G148</f>
        <v>0</v>
      </c>
      <c r="O34" s="135">
        <f>'day24'!G157</f>
        <v>0</v>
      </c>
      <c r="P34" s="135">
        <f>'day24'!G164</f>
        <v>0</v>
      </c>
      <c r="Q34" s="135">
        <f>'day24'!G171</f>
        <v>0</v>
      </c>
      <c r="R34" s="135">
        <f>'day24'!G174</f>
        <v>0</v>
      </c>
      <c r="S34" s="133">
        <f t="shared" si="2"/>
        <v>0</v>
      </c>
      <c r="T34" s="136">
        <f t="shared" si="0"/>
        <v>0</v>
      </c>
    </row>
    <row r="35" spans="1:20" ht="12" thickBot="1">
      <c r="A35" s="117" t="s">
        <v>128</v>
      </c>
      <c r="B35" s="118">
        <f>'day25'!B4</f>
        <v>42272</v>
      </c>
      <c r="C35" s="135">
        <f>'day25'!I44</f>
        <v>0</v>
      </c>
      <c r="D35" s="135">
        <f>'day25'!G54</f>
        <v>0</v>
      </c>
      <c r="E35" s="135">
        <f>'day25'!G64</f>
        <v>0</v>
      </c>
      <c r="F35" s="135">
        <f>'day25'!F74</f>
        <v>0</v>
      </c>
      <c r="G35" s="135">
        <f>'day25'!F84</f>
        <v>0</v>
      </c>
      <c r="H35" s="135">
        <f>'day25'!G91</f>
        <v>0</v>
      </c>
      <c r="I35" s="135">
        <f>'day25'!H102</f>
        <v>0</v>
      </c>
      <c r="J35" s="132">
        <f t="shared" si="1"/>
        <v>0</v>
      </c>
      <c r="K35" s="135">
        <f>'day25'!G116</f>
        <v>0</v>
      </c>
      <c r="L35" s="135">
        <f>'day25'!G130</f>
        <v>0</v>
      </c>
      <c r="M35" s="135">
        <f>'day25'!G139</f>
        <v>0</v>
      </c>
      <c r="N35" s="135">
        <f>'day25'!G148</f>
        <v>0</v>
      </c>
      <c r="O35" s="135">
        <f>'day25'!G157</f>
        <v>0</v>
      </c>
      <c r="P35" s="135">
        <f>'day25'!G164</f>
        <v>0</v>
      </c>
      <c r="Q35" s="135">
        <f>'day25'!G171</f>
        <v>0</v>
      </c>
      <c r="R35" s="135">
        <f>'day25'!G174</f>
        <v>0</v>
      </c>
      <c r="S35" s="133">
        <f t="shared" si="2"/>
        <v>0</v>
      </c>
      <c r="T35" s="136">
        <f t="shared" si="0"/>
        <v>0</v>
      </c>
    </row>
    <row r="36" spans="1:20" ht="12" thickBot="1">
      <c r="A36" s="117" t="s">
        <v>129</v>
      </c>
      <c r="B36" s="118">
        <f>'day26'!B4</f>
        <v>42273</v>
      </c>
      <c r="C36" s="135">
        <f>'day26'!I44</f>
        <v>0</v>
      </c>
      <c r="D36" s="135">
        <f>'day26'!G54</f>
        <v>0</v>
      </c>
      <c r="E36" s="135">
        <f>'day26'!G64</f>
        <v>0</v>
      </c>
      <c r="F36" s="135">
        <f>'day26'!F74</f>
        <v>0</v>
      </c>
      <c r="G36" s="135">
        <f>'day26'!F84</f>
        <v>0</v>
      </c>
      <c r="H36" s="135">
        <f>'day26'!G91</f>
        <v>0</v>
      </c>
      <c r="I36" s="135">
        <f>'day26'!H102</f>
        <v>0</v>
      </c>
      <c r="J36" s="132">
        <f t="shared" si="1"/>
        <v>0</v>
      </c>
      <c r="K36" s="135">
        <f>'day26'!G116</f>
        <v>0</v>
      </c>
      <c r="L36" s="135">
        <f>'day26'!G130</f>
        <v>0</v>
      </c>
      <c r="M36" s="135">
        <f>'day26'!G139</f>
        <v>0</v>
      </c>
      <c r="N36" s="135">
        <f>'day26'!G148</f>
        <v>0</v>
      </c>
      <c r="O36" s="135">
        <f>'day26'!G157</f>
        <v>0</v>
      </c>
      <c r="P36" s="135">
        <f>'day26'!G164</f>
        <v>0</v>
      </c>
      <c r="Q36" s="135">
        <f>'day26'!G171</f>
        <v>0</v>
      </c>
      <c r="R36" s="135">
        <f>'day26'!G174</f>
        <v>0</v>
      </c>
      <c r="S36" s="133">
        <f t="shared" si="2"/>
        <v>0</v>
      </c>
      <c r="T36" s="136">
        <f t="shared" si="0"/>
        <v>0</v>
      </c>
    </row>
    <row r="37" spans="1:20" ht="12" thickBot="1">
      <c r="A37" s="117" t="s">
        <v>130</v>
      </c>
      <c r="B37" s="118">
        <f>'day27'!B4</f>
        <v>42274</v>
      </c>
      <c r="C37" s="135">
        <f>'day27'!I44</f>
        <v>0</v>
      </c>
      <c r="D37" s="135">
        <f>'day27'!G54</f>
        <v>0</v>
      </c>
      <c r="E37" s="135">
        <f>'day27'!G64</f>
        <v>0</v>
      </c>
      <c r="F37" s="135">
        <f>'day27'!F74</f>
        <v>0</v>
      </c>
      <c r="G37" s="135">
        <f>'day27'!F84</f>
        <v>0</v>
      </c>
      <c r="H37" s="135">
        <f>'day27'!G91</f>
        <v>0</v>
      </c>
      <c r="I37" s="135">
        <f>'day27'!H102</f>
        <v>0</v>
      </c>
      <c r="J37" s="132">
        <f t="shared" si="1"/>
        <v>0</v>
      </c>
      <c r="K37" s="135">
        <f>'day27'!G116</f>
        <v>0</v>
      </c>
      <c r="L37" s="135">
        <f>'day27'!G130</f>
        <v>0</v>
      </c>
      <c r="M37" s="135">
        <f>'day27'!G139</f>
        <v>0</v>
      </c>
      <c r="N37" s="135">
        <f>'day27'!G148</f>
        <v>0</v>
      </c>
      <c r="O37" s="135">
        <f>'day27'!G157</f>
        <v>0</v>
      </c>
      <c r="P37" s="135">
        <f>'day27'!G164</f>
        <v>0</v>
      </c>
      <c r="Q37" s="135">
        <f>'day27'!G171</f>
        <v>0</v>
      </c>
      <c r="R37" s="135">
        <f>'day27'!G174</f>
        <v>0</v>
      </c>
      <c r="S37" s="133">
        <f t="shared" si="2"/>
        <v>0</v>
      </c>
      <c r="T37" s="136">
        <f t="shared" si="0"/>
        <v>0</v>
      </c>
    </row>
    <row r="38" spans="1:20" ht="12" thickBot="1">
      <c r="A38" s="117" t="s">
        <v>131</v>
      </c>
      <c r="B38" s="118">
        <f>'day28'!B4</f>
        <v>42275</v>
      </c>
      <c r="C38" s="135">
        <f>'day28'!I44</f>
        <v>0</v>
      </c>
      <c r="D38" s="135">
        <f>'day28'!G54</f>
        <v>0</v>
      </c>
      <c r="E38" s="135">
        <f>'day28'!G64</f>
        <v>0</v>
      </c>
      <c r="F38" s="135">
        <f>'day28'!F74</f>
        <v>0</v>
      </c>
      <c r="G38" s="135">
        <f>'day28'!F84</f>
        <v>0</v>
      </c>
      <c r="H38" s="135">
        <f>'day28'!G91</f>
        <v>0</v>
      </c>
      <c r="I38" s="135">
        <f>'day28'!H102</f>
        <v>0</v>
      </c>
      <c r="J38" s="132">
        <f t="shared" si="1"/>
        <v>0</v>
      </c>
      <c r="K38" s="135">
        <f>'day28'!G116</f>
        <v>0</v>
      </c>
      <c r="L38" s="135">
        <f>'day28'!G130</f>
        <v>0</v>
      </c>
      <c r="M38" s="135">
        <f>'day28'!G139</f>
        <v>0</v>
      </c>
      <c r="N38" s="135">
        <f>'day28'!G148</f>
        <v>0</v>
      </c>
      <c r="O38" s="135">
        <f>'day28'!G157</f>
        <v>0</v>
      </c>
      <c r="P38" s="135">
        <f>'day28'!G164</f>
        <v>0</v>
      </c>
      <c r="Q38" s="135">
        <f>'day28'!G171</f>
        <v>0</v>
      </c>
      <c r="R38" s="135">
        <f>'day28'!G174</f>
        <v>0</v>
      </c>
      <c r="S38" s="133">
        <f t="shared" si="2"/>
        <v>0</v>
      </c>
      <c r="T38" s="136">
        <f t="shared" si="0"/>
        <v>0</v>
      </c>
    </row>
    <row r="39" spans="1:20" ht="12" thickBot="1">
      <c r="A39" s="117" t="s">
        <v>132</v>
      </c>
      <c r="B39" s="118">
        <f>'day29'!B4</f>
        <v>42276</v>
      </c>
      <c r="C39" s="135">
        <f>'day29'!I44</f>
        <v>0</v>
      </c>
      <c r="D39" s="135">
        <f>'day29'!G54</f>
        <v>0</v>
      </c>
      <c r="E39" s="135">
        <f>'day29'!G64</f>
        <v>0</v>
      </c>
      <c r="F39" s="135">
        <f>'day29'!F74</f>
        <v>0</v>
      </c>
      <c r="G39" s="135">
        <f>'day29'!F84</f>
        <v>0</v>
      </c>
      <c r="H39" s="135">
        <f>'day29'!G91</f>
        <v>0</v>
      </c>
      <c r="I39" s="135">
        <f>'day29'!H102</f>
        <v>0</v>
      </c>
      <c r="J39" s="132">
        <f t="shared" si="1"/>
        <v>0</v>
      </c>
      <c r="K39" s="135">
        <f>'day29'!G116</f>
        <v>0</v>
      </c>
      <c r="L39" s="135">
        <f>'day29'!G130</f>
        <v>0</v>
      </c>
      <c r="M39" s="135">
        <f>'day29'!G139</f>
        <v>0</v>
      </c>
      <c r="N39" s="135">
        <f>'day29'!G148</f>
        <v>0</v>
      </c>
      <c r="O39" s="135">
        <f>'day29'!G157</f>
        <v>0</v>
      </c>
      <c r="P39" s="135">
        <f>'day29'!G164</f>
        <v>0</v>
      </c>
      <c r="Q39" s="135">
        <f>'day29'!G171</f>
        <v>0</v>
      </c>
      <c r="R39" s="135">
        <f>'day29'!G174</f>
        <v>0</v>
      </c>
      <c r="S39" s="133">
        <f t="shared" si="2"/>
        <v>0</v>
      </c>
      <c r="T39" s="136">
        <f t="shared" si="0"/>
        <v>0</v>
      </c>
    </row>
    <row r="40" spans="1:20" ht="12" thickBot="1">
      <c r="A40" s="117" t="s">
        <v>133</v>
      </c>
      <c r="B40" s="118">
        <f>'day30'!B4</f>
        <v>42277</v>
      </c>
      <c r="C40" s="135">
        <f>'day30'!I44</f>
        <v>0</v>
      </c>
      <c r="D40" s="135">
        <f>'day30'!G54</f>
        <v>0</v>
      </c>
      <c r="E40" s="135">
        <f>'day30'!G64</f>
        <v>0</v>
      </c>
      <c r="F40" s="135">
        <f>'day30'!F74</f>
        <v>0</v>
      </c>
      <c r="G40" s="135">
        <f>'day30'!F84</f>
        <v>0</v>
      </c>
      <c r="H40" s="135">
        <f>'day30'!G91</f>
        <v>0</v>
      </c>
      <c r="I40" s="135">
        <f>'day30'!H102</f>
        <v>0</v>
      </c>
      <c r="J40" s="132">
        <f t="shared" si="1"/>
        <v>0</v>
      </c>
      <c r="K40" s="135">
        <f>'day30'!G116</f>
        <v>0</v>
      </c>
      <c r="L40" s="135">
        <f>'day30'!G130</f>
        <v>0</v>
      </c>
      <c r="M40" s="135">
        <f>'day30'!G139</f>
        <v>0</v>
      </c>
      <c r="N40" s="135">
        <f>'day30'!G148</f>
        <v>0</v>
      </c>
      <c r="O40" s="135">
        <f>'day30'!G157</f>
        <v>0</v>
      </c>
      <c r="P40" s="135">
        <f>'day30'!G164</f>
        <v>0</v>
      </c>
      <c r="Q40" s="135">
        <f>'day30'!G171</f>
        <v>0</v>
      </c>
      <c r="R40" s="135">
        <f>'day30'!G174</f>
        <v>0</v>
      </c>
      <c r="S40" s="133">
        <f t="shared" si="2"/>
        <v>0</v>
      </c>
      <c r="T40" s="136">
        <f t="shared" si="0"/>
        <v>0</v>
      </c>
    </row>
    <row r="41" spans="1:20" ht="12" thickBot="1">
      <c r="A41" s="117" t="s">
        <v>134</v>
      </c>
      <c r="B41" s="118">
        <f>'day31'!B4</f>
        <v>42278</v>
      </c>
      <c r="C41" s="135">
        <f>'day31'!I44</f>
        <v>0</v>
      </c>
      <c r="D41" s="135">
        <f>'day31'!G54</f>
        <v>0</v>
      </c>
      <c r="E41" s="135">
        <f>'day31'!G64</f>
        <v>0</v>
      </c>
      <c r="F41" s="135">
        <f>'day31'!F74</f>
        <v>0</v>
      </c>
      <c r="G41" s="135">
        <f>'day31'!F84</f>
        <v>0</v>
      </c>
      <c r="H41" s="135">
        <f>'day31'!G91</f>
        <v>0</v>
      </c>
      <c r="I41" s="135">
        <f>'day31'!H102</f>
        <v>0</v>
      </c>
      <c r="J41" s="132">
        <f t="shared" si="1"/>
        <v>0</v>
      </c>
      <c r="K41" s="135">
        <f>'day31'!G116</f>
        <v>0</v>
      </c>
      <c r="L41" s="135">
        <f>'day31'!G130</f>
        <v>0</v>
      </c>
      <c r="M41" s="135">
        <f>'day31'!G139</f>
        <v>0</v>
      </c>
      <c r="N41" s="135">
        <f>'day31'!G148</f>
        <v>0</v>
      </c>
      <c r="O41" s="135">
        <f>'day31'!G157</f>
        <v>0</v>
      </c>
      <c r="P41" s="135">
        <f>'day31'!G164</f>
        <v>0</v>
      </c>
      <c r="Q41" s="135">
        <f>'day31'!G171</f>
        <v>0</v>
      </c>
      <c r="R41" s="135">
        <f>'day31'!G174</f>
        <v>0</v>
      </c>
      <c r="S41" s="133">
        <f t="shared" si="2"/>
        <v>0</v>
      </c>
      <c r="T41" s="136">
        <f t="shared" si="0"/>
        <v>0</v>
      </c>
    </row>
    <row r="42" spans="1:20" ht="12" thickBot="1">
      <c r="A42" s="127"/>
      <c r="B42" s="176" t="s">
        <v>100</v>
      </c>
      <c r="C42" s="384">
        <f>SUM(C10:C41)</f>
        <v>0</v>
      </c>
      <c r="D42" s="384">
        <f t="shared" ref="D42:T42" si="3">SUM(D10:D41)</f>
        <v>0</v>
      </c>
      <c r="E42" s="384">
        <f t="shared" si="3"/>
        <v>0</v>
      </c>
      <c r="F42" s="175">
        <f t="shared" si="3"/>
        <v>0</v>
      </c>
      <c r="G42" s="175">
        <f t="shared" si="3"/>
        <v>0</v>
      </c>
      <c r="H42" s="175">
        <f t="shared" si="3"/>
        <v>0</v>
      </c>
      <c r="I42" s="175">
        <f t="shared" si="3"/>
        <v>0</v>
      </c>
      <c r="J42" s="132">
        <f t="shared" si="3"/>
        <v>0</v>
      </c>
      <c r="K42" s="175">
        <f t="shared" si="3"/>
        <v>0</v>
      </c>
      <c r="L42" s="175">
        <f t="shared" si="3"/>
        <v>0</v>
      </c>
      <c r="M42" s="175">
        <f t="shared" si="3"/>
        <v>0</v>
      </c>
      <c r="N42" s="175">
        <f t="shared" si="3"/>
        <v>0</v>
      </c>
      <c r="O42" s="175">
        <f t="shared" si="3"/>
        <v>0</v>
      </c>
      <c r="P42" s="175">
        <f t="shared" si="3"/>
        <v>0</v>
      </c>
      <c r="Q42" s="175">
        <f t="shared" si="3"/>
        <v>0</v>
      </c>
      <c r="R42" s="175">
        <f t="shared" si="3"/>
        <v>0</v>
      </c>
      <c r="S42" s="133">
        <f t="shared" si="3"/>
        <v>0</v>
      </c>
      <c r="T42" s="385">
        <f t="shared" si="3"/>
        <v>0</v>
      </c>
    </row>
    <row r="43" spans="1:20">
      <c r="C43" s="129"/>
    </row>
  </sheetData>
  <sheetProtection password="E91F" sheet="1" objects="1" scenarios="1"/>
  <phoneticPr fontId="0" type="noConversion"/>
  <pageMargins left="0" right="0" top="0.25" bottom="0.25" header="0" footer="0"/>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2"/>
  <sheetViews>
    <sheetView workbookViewId="0">
      <selection activeCell="H4" sqref="H4"/>
    </sheetView>
  </sheetViews>
  <sheetFormatPr defaultRowHeight="12.75"/>
  <cols>
    <col min="1" max="1" width="26.85546875" style="1" customWidth="1"/>
    <col min="2" max="2" width="12" style="5" customWidth="1"/>
    <col min="3" max="3" width="6.28515625" style="1" customWidth="1"/>
    <col min="4" max="4" width="8.42578125" style="1" customWidth="1"/>
    <col min="5" max="5" width="10.28515625" style="1" customWidth="1"/>
    <col min="6" max="6" width="15.5703125" style="1" customWidth="1"/>
    <col min="7" max="7" width="13.5703125" style="1" customWidth="1"/>
    <col min="8" max="8" width="12.140625" style="1" customWidth="1"/>
    <col min="9" max="9" width="13.140625" customWidth="1"/>
  </cols>
  <sheetData>
    <row r="1" spans="1:10" ht="13.5" thickBot="1">
      <c r="A1" s="53" t="s">
        <v>3</v>
      </c>
      <c r="B1" s="239" t="str">
        <f>'Daily Summary'!K2</f>
        <v>J15001</v>
      </c>
      <c r="D1" s="9"/>
      <c r="E1" s="13" t="s">
        <v>52</v>
      </c>
      <c r="F1" s="237" t="str">
        <f>'Daily Summary'!A1</f>
        <v>F/V Timothy Eastman</v>
      </c>
      <c r="G1" s="238"/>
      <c r="H1" s="14"/>
    </row>
    <row r="2" spans="1:10">
      <c r="A2" s="6"/>
      <c r="B2" s="6"/>
      <c r="C2" s="6"/>
      <c r="D2" s="5"/>
      <c r="E2" s="6"/>
      <c r="F2" s="5"/>
      <c r="G2" s="6"/>
      <c r="H2" s="5"/>
    </row>
    <row r="3" spans="1:10">
      <c r="A3" s="6"/>
      <c r="B3" s="6"/>
      <c r="C3" s="6"/>
      <c r="D3" s="5"/>
      <c r="E3" s="6"/>
      <c r="F3" s="5"/>
      <c r="G3" s="6"/>
      <c r="H3" s="5"/>
    </row>
    <row r="4" spans="1:10" ht="13.5" thickBot="1">
      <c r="A4" s="263" t="s">
        <v>54</v>
      </c>
      <c r="B4" s="264">
        <v>42248</v>
      </c>
      <c r="C4" s="265"/>
      <c r="D4" s="266"/>
      <c r="E4" s="267" t="s">
        <v>53</v>
      </c>
      <c r="F4" s="268"/>
      <c r="G4" s="269"/>
      <c r="H4" s="262"/>
    </row>
    <row r="5" spans="1:10" s="60" customFormat="1" ht="10.5">
      <c r="A5" s="306"/>
      <c r="B5" s="307" t="s">
        <v>243</v>
      </c>
      <c r="C5" s="307" t="s">
        <v>278</v>
      </c>
      <c r="D5" s="312"/>
      <c r="E5" s="307" t="s">
        <v>4</v>
      </c>
      <c r="F5" s="312"/>
      <c r="G5" s="307" t="s">
        <v>2</v>
      </c>
      <c r="H5" s="307" t="s">
        <v>5</v>
      </c>
      <c r="I5" s="308"/>
    </row>
    <row r="6" spans="1:10" s="60" customFormat="1" ht="11.25" thickBot="1">
      <c r="A6" s="309" t="s">
        <v>55</v>
      </c>
      <c r="B6" s="310" t="s">
        <v>244</v>
      </c>
      <c r="C6" s="310"/>
      <c r="D6" s="310" t="s">
        <v>10</v>
      </c>
      <c r="E6" s="310" t="s">
        <v>1</v>
      </c>
      <c r="F6" s="310" t="s">
        <v>6</v>
      </c>
      <c r="G6" s="310" t="s">
        <v>7</v>
      </c>
      <c r="H6" s="310" t="s">
        <v>8</v>
      </c>
      <c r="I6" s="311" t="s">
        <v>9</v>
      </c>
      <c r="J6" s="180"/>
    </row>
    <row r="7" spans="1:10" s="60" customFormat="1" ht="11.25" thickBot="1">
      <c r="A7" s="313" t="s">
        <v>203</v>
      </c>
      <c r="B7" s="314"/>
      <c r="C7" s="314"/>
      <c r="D7" s="315" t="s">
        <v>204</v>
      </c>
      <c r="E7" s="316" t="s">
        <v>215</v>
      </c>
      <c r="F7" s="317" t="s">
        <v>205</v>
      </c>
      <c r="G7" s="318">
        <v>0</v>
      </c>
      <c r="H7" s="205">
        <f>INDEX(rate!$F$4:$G$57,MATCH(E7,rate!$F$4:$F$57,0),2)</f>
        <v>140</v>
      </c>
      <c r="I7" s="319">
        <f>(G7*H7)</f>
        <v>0</v>
      </c>
      <c r="J7" s="181"/>
    </row>
    <row r="8" spans="1:10" s="60" customFormat="1" ht="11.25" thickBot="1">
      <c r="A8" s="196" t="s">
        <v>203</v>
      </c>
      <c r="B8" s="297"/>
      <c r="C8" s="296"/>
      <c r="D8" s="172" t="s">
        <v>204</v>
      </c>
      <c r="E8" s="304" t="s">
        <v>217</v>
      </c>
      <c r="F8" s="173" t="s">
        <v>205</v>
      </c>
      <c r="G8" s="305">
        <v>0</v>
      </c>
      <c r="H8" s="205">
        <f>INDEX(rate!$F$4:$G$57,MATCH(E8,rate!$F$4:$F$57,0),2)</f>
        <v>68</v>
      </c>
      <c r="I8" s="289">
        <f t="shared" ref="I8:I42" si="0">(G8*H8)</f>
        <v>0</v>
      </c>
    </row>
    <row r="9" spans="1:10" s="60" customFormat="1" ht="11.25" thickBot="1">
      <c r="A9" s="196" t="s">
        <v>203</v>
      </c>
      <c r="B9" s="297"/>
      <c r="C9" s="296"/>
      <c r="D9" s="172" t="s">
        <v>204</v>
      </c>
      <c r="E9" s="304" t="s">
        <v>207</v>
      </c>
      <c r="F9" s="173" t="s">
        <v>205</v>
      </c>
      <c r="G9" s="305">
        <v>0</v>
      </c>
      <c r="H9" s="205">
        <f>INDEX(rate!$F$4:$G$57,MATCH(E9,rate!$F$4:$F$57,0),2)</f>
        <v>184</v>
      </c>
      <c r="I9" s="289">
        <f t="shared" si="0"/>
        <v>0</v>
      </c>
    </row>
    <row r="10" spans="1:10" s="60" customFormat="1" ht="11.25" thickBot="1">
      <c r="A10" s="196" t="s">
        <v>203</v>
      </c>
      <c r="B10" s="297"/>
      <c r="C10" s="296"/>
      <c r="D10" s="172" t="s">
        <v>204</v>
      </c>
      <c r="E10" s="304" t="s">
        <v>217</v>
      </c>
      <c r="F10" s="173" t="s">
        <v>205</v>
      </c>
      <c r="G10" s="305">
        <v>0</v>
      </c>
      <c r="H10" s="205">
        <f>INDEX(rate!$F$4:$G$57,MATCH(E10,rate!$F$4:$F$57,0),2)</f>
        <v>68</v>
      </c>
      <c r="I10" s="289">
        <f t="shared" si="0"/>
        <v>0</v>
      </c>
    </row>
    <row r="11" spans="1:10" s="60" customFormat="1" ht="11.25" thickBot="1">
      <c r="A11" s="196" t="s">
        <v>203</v>
      </c>
      <c r="B11" s="297"/>
      <c r="C11" s="296"/>
      <c r="D11" s="172" t="s">
        <v>204</v>
      </c>
      <c r="E11" s="304" t="s">
        <v>217</v>
      </c>
      <c r="F11" s="173" t="s">
        <v>205</v>
      </c>
      <c r="G11" s="305">
        <v>0</v>
      </c>
      <c r="H11" s="205">
        <f>INDEX(rate!$F$4:$G$57,MATCH(E11,rate!$F$4:$F$57,0),2)</f>
        <v>68</v>
      </c>
      <c r="I11" s="289">
        <f t="shared" si="0"/>
        <v>0</v>
      </c>
    </row>
    <row r="12" spans="1:10" s="60" customFormat="1" ht="11.25" thickBot="1">
      <c r="A12" s="196" t="s">
        <v>203</v>
      </c>
      <c r="B12" s="297"/>
      <c r="C12" s="296"/>
      <c r="D12" s="172" t="s">
        <v>204</v>
      </c>
      <c r="E12" s="304" t="s">
        <v>217</v>
      </c>
      <c r="F12" s="173" t="s">
        <v>205</v>
      </c>
      <c r="G12" s="305">
        <v>0</v>
      </c>
      <c r="H12" s="205">
        <f>INDEX(rate!$F$4:$G$57,MATCH(E12,rate!$F$4:$F$57,0),2)</f>
        <v>68</v>
      </c>
      <c r="I12" s="289">
        <f t="shared" si="0"/>
        <v>0</v>
      </c>
    </row>
    <row r="13" spans="1:10" s="60" customFormat="1" ht="11.25" thickBot="1">
      <c r="A13" s="196" t="s">
        <v>203</v>
      </c>
      <c r="B13" s="297"/>
      <c r="C13" s="296"/>
      <c r="D13" s="172" t="s">
        <v>204</v>
      </c>
      <c r="E13" s="304" t="s">
        <v>217</v>
      </c>
      <c r="F13" s="173" t="s">
        <v>205</v>
      </c>
      <c r="G13" s="305">
        <v>0</v>
      </c>
      <c r="H13" s="205">
        <f>INDEX(rate!$F$4:$G$57,MATCH(E13,rate!$F$4:$F$57,0),2)</f>
        <v>68</v>
      </c>
      <c r="I13" s="289">
        <f t="shared" si="0"/>
        <v>0</v>
      </c>
    </row>
    <row r="14" spans="1:10" s="60" customFormat="1" ht="11.25" thickBot="1">
      <c r="A14" s="196" t="s">
        <v>203</v>
      </c>
      <c r="B14" s="297"/>
      <c r="C14" s="296"/>
      <c r="D14" s="172" t="s">
        <v>204</v>
      </c>
      <c r="E14" s="304" t="s">
        <v>217</v>
      </c>
      <c r="F14" s="173" t="s">
        <v>205</v>
      </c>
      <c r="G14" s="305">
        <v>0</v>
      </c>
      <c r="H14" s="205">
        <f>INDEX(rate!$F$4:$G$57,MATCH(E14,rate!$F$4:$F$57,0),2)</f>
        <v>68</v>
      </c>
      <c r="I14" s="289">
        <f t="shared" si="0"/>
        <v>0</v>
      </c>
    </row>
    <row r="15" spans="1:10" s="60" customFormat="1" ht="11.25" thickBot="1">
      <c r="A15" s="196" t="s">
        <v>203</v>
      </c>
      <c r="B15" s="297"/>
      <c r="C15" s="296"/>
      <c r="D15" s="172" t="s">
        <v>204</v>
      </c>
      <c r="E15" s="304" t="s">
        <v>209</v>
      </c>
      <c r="F15" s="173" t="s">
        <v>205</v>
      </c>
      <c r="G15" s="305">
        <v>0</v>
      </c>
      <c r="H15" s="205">
        <f>INDEX(rate!$F$4:$G$57,MATCH(E15,rate!$F$4:$F$57,0),2)</f>
        <v>214</v>
      </c>
      <c r="I15" s="289">
        <f t="shared" si="0"/>
        <v>0</v>
      </c>
    </row>
    <row r="16" spans="1:10"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214"/>
      <c r="B46" s="215"/>
      <c r="C46" s="218"/>
      <c r="D46" s="216" t="s">
        <v>8</v>
      </c>
      <c r="E46" s="216" t="s">
        <v>16</v>
      </c>
      <c r="F46" s="216" t="s">
        <v>5</v>
      </c>
      <c r="G46" s="261"/>
      <c r="H46" s="294" t="s">
        <v>248</v>
      </c>
    </row>
    <row r="47" spans="1:9" s="60" customFormat="1" ht="11.25" thickBot="1">
      <c r="A47" s="219" t="s">
        <v>228</v>
      </c>
      <c r="B47" s="220"/>
      <c r="C47" s="323" t="s">
        <v>264</v>
      </c>
      <c r="D47" s="217" t="s">
        <v>18</v>
      </c>
      <c r="E47" s="217" t="s">
        <v>7</v>
      </c>
      <c r="F47" s="217" t="s">
        <v>8</v>
      </c>
      <c r="G47" s="260" t="s">
        <v>2</v>
      </c>
      <c r="H47" s="293" t="s">
        <v>249</v>
      </c>
    </row>
    <row r="48" spans="1:9" s="60" customFormat="1" ht="10.5">
      <c r="A48" s="202" t="s">
        <v>306</v>
      </c>
      <c r="B48" s="148"/>
      <c r="C48" s="299"/>
      <c r="D48" s="339" t="str">
        <f>INDEX(rate!$A$4:$D$16,MATCH(A48,rate!$A$4:$A$16,0),4)</f>
        <v>HOURS</v>
      </c>
      <c r="E48" s="150">
        <v>0</v>
      </c>
      <c r="F48" s="337">
        <f>INDEX(rate!$A$4:$D$16,MATCH(A48,rate!$A$4:$A$16,0),2)</f>
        <v>6839</v>
      </c>
      <c r="G48" s="291">
        <f>E48*F48</f>
        <v>0</v>
      </c>
      <c r="H48" s="301"/>
    </row>
    <row r="49" spans="1:8" s="60" customFormat="1" ht="10.5">
      <c r="A49" s="202" t="s">
        <v>306</v>
      </c>
      <c r="B49" s="148"/>
      <c r="C49" s="299"/>
      <c r="D49" s="339" t="str">
        <f>INDEX(rate!$A$4:$D$16,MATCH(A49,rate!$A$4:$A$16,0),4)</f>
        <v>HOURS</v>
      </c>
      <c r="E49" s="150">
        <v>0</v>
      </c>
      <c r="F49" s="337">
        <f>INDEX(rate!$A$4:$D$16,MATCH(A49,rate!$A$4:$A$16,0),2)</f>
        <v>6839</v>
      </c>
      <c r="G49" s="291">
        <f>E49*F49</f>
        <v>0</v>
      </c>
      <c r="H49" s="302"/>
    </row>
    <row r="50" spans="1:8" s="60" customFormat="1" ht="10.5">
      <c r="A50" s="202" t="s">
        <v>179</v>
      </c>
      <c r="B50" s="148"/>
      <c r="C50" s="299"/>
      <c r="D50" s="339" t="str">
        <f>INDEX(rate!$A$4:$D$16,MATCH(A50,rate!$A$4:$A$16,0),4)</f>
        <v>HOURS</v>
      </c>
      <c r="E50" s="150">
        <v>0</v>
      </c>
      <c r="F50" s="337">
        <f>INDEX(rate!$A$4:$D$16,MATCH(A50,rate!$A$4:$A$16,0),2)</f>
        <v>1833</v>
      </c>
      <c r="G50" s="291">
        <f>E50*F50</f>
        <v>0</v>
      </c>
      <c r="H50" s="302"/>
    </row>
    <row r="51" spans="1:8" s="60" customFormat="1" ht="10.5">
      <c r="A51" s="202" t="s">
        <v>180</v>
      </c>
      <c r="B51" s="148"/>
      <c r="C51" s="299"/>
      <c r="D51" s="339" t="str">
        <f>INDEX(rate!$A$4:$D$16,MATCH(A51,rate!$A$4:$A$16,0),4)</f>
        <v>HOURS</v>
      </c>
      <c r="E51" s="150">
        <v>0</v>
      </c>
      <c r="F51" s="337">
        <f>INDEX(rate!$A$4:$D$16,MATCH(A51,rate!$A$4:$A$16,0),2)</f>
        <v>897</v>
      </c>
      <c r="G51" s="291">
        <f>E51*F51</f>
        <v>0</v>
      </c>
      <c r="H51" s="302"/>
    </row>
    <row r="52" spans="1:8" s="60" customFormat="1" ht="11.25" thickBot="1">
      <c r="A52" s="203" t="s">
        <v>181</v>
      </c>
      <c r="B52" s="204"/>
      <c r="C52" s="300"/>
      <c r="D52" s="339" t="str">
        <f>INDEX(rate!$A$4:$D$16,MATCH(A52,rate!$A$4:$A$16,0),4)</f>
        <v>HOURS</v>
      </c>
      <c r="E52" s="200">
        <v>0</v>
      </c>
      <c r="F52" s="337">
        <f>INDEX(rate!$A$4:$D$16,MATCH(A52,rate!$A$4:$A$16,0),2)</f>
        <v>2872</v>
      </c>
      <c r="G52" s="292">
        <f>E52*F52</f>
        <v>0</v>
      </c>
      <c r="H52" s="303"/>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c r="H96" s="368">
        <f>E96*G96</f>
        <v>0</v>
      </c>
    </row>
    <row r="97" spans="1:8" s="60" customFormat="1" ht="10.5">
      <c r="A97" s="352" t="s">
        <v>325</v>
      </c>
      <c r="B97" s="272"/>
      <c r="C97" s="386" t="str">
        <f>INDEX(rate!$A$91:$D$124,MATCH(A97,rate!$A$91:$A$124,0),4)</f>
        <v>DAYS</v>
      </c>
      <c r="D97" s="146">
        <v>0</v>
      </c>
      <c r="E97" s="398"/>
      <c r="F97" s="386">
        <f>INDEX(rate!$A$91:$D$124,MATCH(A97,rate!$A$91:$A$124,0),3)</f>
        <v>5.23</v>
      </c>
      <c r="G97" s="147"/>
      <c r="H97" s="368">
        <f>D97*F97</f>
        <v>0</v>
      </c>
    </row>
    <row r="98" spans="1:8" s="60" customFormat="1" ht="10.5">
      <c r="A98" s="352" t="s">
        <v>324</v>
      </c>
      <c r="B98" s="272"/>
      <c r="C98" s="386" t="str">
        <f>INDEX(rate!$A$91:$D$124,MATCH(A98,rate!$A$91:$A$124,0),4)</f>
        <v>MILES</v>
      </c>
      <c r="D98" s="149"/>
      <c r="E98" s="399">
        <f>INDEX(rate!$A$91:$D$124,MATCH(A98,rate!$A$91:$A$124,0),2)</f>
        <v>0.14000000000000001</v>
      </c>
      <c r="F98" s="339"/>
      <c r="G98" s="354"/>
      <c r="H98" s="368">
        <f>E98*G98</f>
        <v>0</v>
      </c>
    </row>
    <row r="99" spans="1:8" s="60" customFormat="1" ht="10.5">
      <c r="A99" s="352" t="s">
        <v>325</v>
      </c>
      <c r="B99" s="272"/>
      <c r="C99" s="386" t="str">
        <f>INDEX(rate!$A$91:$D$124,MATCH(A99,rate!$A$91:$A$124,0),4)</f>
        <v>DAYS</v>
      </c>
      <c r="D99" s="146">
        <v>0</v>
      </c>
      <c r="E99" s="398"/>
      <c r="F99" s="386">
        <f>INDEX(rate!$A$91:$D$124,MATCH(A99,rate!$A$91:$A$124,0),3)</f>
        <v>5.23</v>
      </c>
      <c r="G99" s="147"/>
      <c r="H99" s="368">
        <f>D99*F99</f>
        <v>0</v>
      </c>
    </row>
    <row r="100" spans="1:8" s="60" customFormat="1" ht="11.25" thickBot="1">
      <c r="A100" s="357" t="s">
        <v>324</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203"/>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203"/>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203"/>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203"/>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203"/>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203"/>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203"/>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202"/>
      <c r="B174" s="154"/>
      <c r="C174" s="154"/>
      <c r="D174" s="284"/>
      <c r="E174" s="285"/>
      <c r="F174" s="255"/>
      <c r="G174" s="286">
        <v>0</v>
      </c>
      <c r="H174" s="58"/>
    </row>
    <row r="175" spans="1:8" s="60" customFormat="1" ht="10.5">
      <c r="A175" s="287"/>
      <c r="B175" s="148"/>
      <c r="C175" s="148"/>
      <c r="D175" s="253"/>
      <c r="E175" s="195"/>
      <c r="F175" s="254"/>
      <c r="G175" s="288"/>
      <c r="H175" s="58"/>
    </row>
    <row r="176" spans="1:8" s="60" customFormat="1" ht="11.25" thickBot="1">
      <c r="A176" s="203"/>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62"/>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62" t="s">
        <v>30</v>
      </c>
      <c r="F285" s="60" t="s">
        <v>217</v>
      </c>
      <c r="G285" s="61">
        <v>68</v>
      </c>
      <c r="H285"/>
    </row>
    <row r="286" spans="1:8">
      <c r="A286" s="60"/>
      <c r="B286" s="61"/>
      <c r="D286" s="62" t="s">
        <v>30</v>
      </c>
      <c r="F286" s="60" t="s">
        <v>212</v>
      </c>
      <c r="G286" s="61">
        <v>90</v>
      </c>
      <c r="H286"/>
    </row>
    <row r="287" spans="1:8">
      <c r="A287" s="60" t="s">
        <v>175</v>
      </c>
      <c r="B287" s="61">
        <v>2813</v>
      </c>
      <c r="D287" s="62" t="s">
        <v>30</v>
      </c>
      <c r="F287" s="60" t="s">
        <v>213</v>
      </c>
      <c r="G287" s="61">
        <v>107</v>
      </c>
      <c r="H287"/>
    </row>
    <row r="288" spans="1:8">
      <c r="A288" s="60" t="s">
        <v>176</v>
      </c>
      <c r="B288" s="61">
        <v>3578</v>
      </c>
      <c r="D288" s="62" t="s">
        <v>30</v>
      </c>
      <c r="F288" s="60" t="s">
        <v>214</v>
      </c>
      <c r="G288" s="61">
        <v>124</v>
      </c>
      <c r="H288"/>
    </row>
    <row r="289" spans="1:8">
      <c r="A289" s="60" t="s">
        <v>178</v>
      </c>
      <c r="B289" s="61">
        <v>1910</v>
      </c>
      <c r="D289" s="62" t="s">
        <v>30</v>
      </c>
      <c r="F289" s="60" t="s">
        <v>215</v>
      </c>
      <c r="G289" s="61">
        <v>140</v>
      </c>
      <c r="H289"/>
    </row>
    <row r="290" spans="1:8">
      <c r="A290" s="59" t="s">
        <v>306</v>
      </c>
      <c r="B290" s="61">
        <v>6839</v>
      </c>
      <c r="D290" s="62" t="s">
        <v>30</v>
      </c>
      <c r="F290" s="60" t="s">
        <v>216</v>
      </c>
      <c r="G290" s="61">
        <v>159</v>
      </c>
      <c r="H290"/>
    </row>
    <row r="291" spans="1:8">
      <c r="A291" s="60" t="s">
        <v>179</v>
      </c>
      <c r="B291" s="61">
        <v>1833</v>
      </c>
      <c r="D291" s="62" t="s">
        <v>30</v>
      </c>
      <c r="F291" s="60" t="s">
        <v>206</v>
      </c>
      <c r="G291" s="61">
        <v>178</v>
      </c>
      <c r="H291"/>
    </row>
    <row r="292" spans="1:8">
      <c r="A292" s="60" t="s">
        <v>180</v>
      </c>
      <c r="B292" s="61">
        <v>897</v>
      </c>
      <c r="D292" s="62" t="s">
        <v>30</v>
      </c>
      <c r="F292" s="60" t="s">
        <v>207</v>
      </c>
      <c r="G292" s="61">
        <v>184</v>
      </c>
      <c r="H292"/>
    </row>
    <row r="293" spans="1:8">
      <c r="A293" s="60" t="s">
        <v>181</v>
      </c>
      <c r="B293" s="61">
        <v>2872</v>
      </c>
      <c r="D293" s="62" t="s">
        <v>30</v>
      </c>
      <c r="F293" s="60" t="s">
        <v>208</v>
      </c>
      <c r="G293" s="61">
        <v>213</v>
      </c>
      <c r="H293"/>
    </row>
    <row r="294" spans="1:8">
      <c r="A294" s="60" t="s">
        <v>182</v>
      </c>
      <c r="B294" s="61">
        <v>2542</v>
      </c>
      <c r="D294" s="62" t="s">
        <v>30</v>
      </c>
      <c r="F294" s="60" t="s">
        <v>209</v>
      </c>
      <c r="G294" s="61">
        <v>214</v>
      </c>
      <c r="H294"/>
    </row>
    <row r="295" spans="1:8">
      <c r="A295" s="60" t="s">
        <v>183</v>
      </c>
      <c r="B295" s="61">
        <v>1780</v>
      </c>
      <c r="D295" s="62" t="s">
        <v>30</v>
      </c>
      <c r="F295" s="60" t="s">
        <v>69</v>
      </c>
      <c r="G295" s="61">
        <v>27</v>
      </c>
      <c r="H295"/>
    </row>
    <row r="296" spans="1:8">
      <c r="A296" s="60" t="s">
        <v>184</v>
      </c>
      <c r="B296" s="61">
        <v>1390</v>
      </c>
      <c r="D296" s="62" t="s">
        <v>30</v>
      </c>
      <c r="F296" s="60" t="s">
        <v>70</v>
      </c>
      <c r="G296" s="61">
        <v>115</v>
      </c>
      <c r="H296"/>
    </row>
    <row r="297" spans="1:8">
      <c r="A297" s="60" t="s">
        <v>185</v>
      </c>
      <c r="B297" s="61">
        <v>2479</v>
      </c>
      <c r="D297" s="62" t="s">
        <v>30</v>
      </c>
      <c r="F297" s="60" t="s">
        <v>71</v>
      </c>
      <c r="G297" s="61">
        <v>106</v>
      </c>
      <c r="H297"/>
    </row>
    <row r="298" spans="1:8">
      <c r="A298" s="60" t="s">
        <v>312</v>
      </c>
      <c r="B298" s="61">
        <v>25611</v>
      </c>
      <c r="D298" s="62" t="s">
        <v>30</v>
      </c>
      <c r="F298" s="60" t="s">
        <v>72</v>
      </c>
      <c r="G298" s="61">
        <v>104</v>
      </c>
      <c r="H298"/>
    </row>
    <row r="299" spans="1:8">
      <c r="A299" s="60" t="s">
        <v>313</v>
      </c>
      <c r="B299" s="61">
        <v>29482</v>
      </c>
      <c r="D299" s="62" t="s">
        <v>30</v>
      </c>
      <c r="F299" s="60" t="s">
        <v>31</v>
      </c>
      <c r="G299" s="61">
        <v>27</v>
      </c>
      <c r="H299"/>
    </row>
    <row r="300" spans="1:8">
      <c r="A300" s="60" t="s">
        <v>318</v>
      </c>
      <c r="B300" s="61">
        <v>29586</v>
      </c>
      <c r="D300" s="62" t="s">
        <v>30</v>
      </c>
      <c r="F300" s="60" t="s">
        <v>11</v>
      </c>
      <c r="G300" s="61">
        <v>41</v>
      </c>
      <c r="H300"/>
    </row>
    <row r="301" spans="1:8">
      <c r="A301" s="60" t="s">
        <v>186</v>
      </c>
      <c r="B301" s="63">
        <v>11453</v>
      </c>
      <c r="D301" s="62" t="s">
        <v>30</v>
      </c>
      <c r="F301" s="60" t="s">
        <v>33</v>
      </c>
      <c r="G301" s="61">
        <v>46</v>
      </c>
      <c r="H301"/>
    </row>
    <row r="302" spans="1:8">
      <c r="A302" s="60" t="s">
        <v>187</v>
      </c>
      <c r="B302" s="61">
        <v>25589</v>
      </c>
      <c r="D302" s="62" t="s">
        <v>30</v>
      </c>
      <c r="F302" s="60" t="s">
        <v>12</v>
      </c>
      <c r="G302" s="61">
        <v>57</v>
      </c>
      <c r="H302"/>
    </row>
    <row r="303" spans="1:8">
      <c r="A303" s="60" t="s">
        <v>188</v>
      </c>
      <c r="B303" s="61">
        <v>10663</v>
      </c>
      <c r="D303" s="62" t="s">
        <v>30</v>
      </c>
      <c r="F303" s="60" t="s">
        <v>34</v>
      </c>
      <c r="G303" s="61">
        <v>67</v>
      </c>
      <c r="H303"/>
    </row>
    <row r="304" spans="1:8">
      <c r="A304" s="60" t="s">
        <v>348</v>
      </c>
      <c r="B304" s="61">
        <v>10737</v>
      </c>
      <c r="D304" s="62" t="s">
        <v>30</v>
      </c>
      <c r="F304" s="60" t="s">
        <v>14</v>
      </c>
      <c r="G304" s="61">
        <v>76</v>
      </c>
      <c r="H304"/>
    </row>
    <row r="305" spans="1:8">
      <c r="A305" s="60" t="s">
        <v>189</v>
      </c>
      <c r="B305" s="61">
        <v>10810</v>
      </c>
      <c r="D305" s="62" t="s">
        <v>30</v>
      </c>
      <c r="F305" s="60" t="s">
        <v>35</v>
      </c>
      <c r="G305" s="61">
        <v>86</v>
      </c>
      <c r="H305"/>
    </row>
    <row r="306" spans="1:8">
      <c r="A306" s="60" t="s">
        <v>190</v>
      </c>
      <c r="B306" s="61">
        <v>8062</v>
      </c>
      <c r="D306" s="62" t="s">
        <v>30</v>
      </c>
      <c r="F306" s="60" t="s">
        <v>36</v>
      </c>
      <c r="G306" s="61">
        <v>96</v>
      </c>
      <c r="H306"/>
    </row>
    <row r="307" spans="1:8">
      <c r="A307" s="60" t="s">
        <v>191</v>
      </c>
      <c r="B307" s="61">
        <v>6721</v>
      </c>
      <c r="D307" s="62" t="s">
        <v>30</v>
      </c>
      <c r="F307" s="60" t="s">
        <v>37</v>
      </c>
      <c r="G307" s="61">
        <v>109</v>
      </c>
      <c r="H307"/>
    </row>
    <row r="308" spans="1:8">
      <c r="A308" s="60" t="s">
        <v>192</v>
      </c>
      <c r="B308" s="61">
        <v>6125</v>
      </c>
      <c r="D308" s="62" t="s">
        <v>30</v>
      </c>
      <c r="F308" s="60" t="s">
        <v>73</v>
      </c>
      <c r="G308" s="61">
        <v>138</v>
      </c>
      <c r="H308"/>
    </row>
    <row r="309" spans="1:8">
      <c r="A309" s="60" t="s">
        <v>315</v>
      </c>
      <c r="B309" s="61">
        <v>13323</v>
      </c>
      <c r="D309" s="62" t="s">
        <v>30</v>
      </c>
      <c r="F309" s="60" t="s">
        <v>43</v>
      </c>
      <c r="G309" s="61">
        <v>28</v>
      </c>
      <c r="H309"/>
    </row>
    <row r="310" spans="1:8">
      <c r="A310" s="60" t="s">
        <v>193</v>
      </c>
      <c r="B310" s="61">
        <v>6019</v>
      </c>
      <c r="D310" s="62" t="s">
        <v>30</v>
      </c>
      <c r="F310" s="60" t="s">
        <v>44</v>
      </c>
      <c r="G310" s="61">
        <v>35</v>
      </c>
      <c r="H310"/>
    </row>
    <row r="311" spans="1:8">
      <c r="A311" s="60" t="s">
        <v>194</v>
      </c>
      <c r="B311" s="61">
        <v>5131</v>
      </c>
      <c r="D311" s="62" t="s">
        <v>30</v>
      </c>
      <c r="F311" s="60" t="s">
        <v>45</v>
      </c>
      <c r="G311" s="61">
        <v>39</v>
      </c>
      <c r="H311"/>
    </row>
    <row r="312" spans="1:8">
      <c r="A312" s="60" t="s">
        <v>195</v>
      </c>
      <c r="B312" s="61">
        <v>15820</v>
      </c>
      <c r="D312" s="62" t="s">
        <v>30</v>
      </c>
      <c r="F312" s="60" t="s">
        <v>46</v>
      </c>
      <c r="G312" s="61">
        <v>42</v>
      </c>
      <c r="H312"/>
    </row>
    <row r="313" spans="1:8">
      <c r="A313" s="60" t="s">
        <v>196</v>
      </c>
      <c r="B313" s="61">
        <v>7646</v>
      </c>
      <c r="D313" s="62" t="s">
        <v>30</v>
      </c>
      <c r="F313" s="60" t="s">
        <v>47</v>
      </c>
      <c r="G313" s="61">
        <v>46</v>
      </c>
      <c r="H313"/>
    </row>
    <row r="314" spans="1:8">
      <c r="A314" s="60" t="s">
        <v>197</v>
      </c>
      <c r="B314" s="61">
        <v>4213</v>
      </c>
      <c r="D314" s="62" t="s">
        <v>30</v>
      </c>
      <c r="F314" s="60" t="s">
        <v>48</v>
      </c>
      <c r="G314" s="61">
        <v>52</v>
      </c>
      <c r="H314"/>
    </row>
    <row r="315" spans="1:8">
      <c r="A315" s="60" t="s">
        <v>198</v>
      </c>
      <c r="B315" s="61">
        <v>5912</v>
      </c>
      <c r="D315" s="62" t="s">
        <v>30</v>
      </c>
      <c r="F315" s="60" t="s">
        <v>49</v>
      </c>
      <c r="G315" s="61">
        <v>53</v>
      </c>
      <c r="H315"/>
    </row>
    <row r="316" spans="1:8">
      <c r="A316" s="60" t="s">
        <v>199</v>
      </c>
      <c r="B316" s="61">
        <v>5940</v>
      </c>
      <c r="D316" s="62" t="s">
        <v>30</v>
      </c>
      <c r="F316" s="60" t="s">
        <v>38</v>
      </c>
      <c r="G316" s="61">
        <v>61</v>
      </c>
      <c r="H316"/>
    </row>
    <row r="317" spans="1:8">
      <c r="A317" s="60" t="s">
        <v>200</v>
      </c>
      <c r="B317" s="61">
        <v>23683</v>
      </c>
      <c r="D317" s="62" t="s">
        <v>30</v>
      </c>
      <c r="F317" s="60" t="s">
        <v>39</v>
      </c>
      <c r="G317" s="61">
        <v>63</v>
      </c>
      <c r="H317"/>
    </row>
    <row r="318" spans="1:8">
      <c r="A318" s="60" t="s">
        <v>201</v>
      </c>
      <c r="B318" s="61">
        <v>15265</v>
      </c>
      <c r="D318" s="62" t="s">
        <v>30</v>
      </c>
      <c r="F318" s="60" t="s">
        <v>40</v>
      </c>
      <c r="G318" s="61">
        <v>73</v>
      </c>
      <c r="H318"/>
    </row>
    <row r="319" spans="1:8">
      <c r="A319" s="60" t="s">
        <v>202</v>
      </c>
      <c r="B319" s="61">
        <v>9242</v>
      </c>
      <c r="D319" s="62" t="s">
        <v>30</v>
      </c>
      <c r="F319" s="60" t="s">
        <v>13</v>
      </c>
      <c r="G319" s="61">
        <v>87</v>
      </c>
      <c r="H319"/>
    </row>
    <row r="320" spans="1:8">
      <c r="A320" s="60"/>
      <c r="B320" s="61"/>
      <c r="D320" s="62"/>
      <c r="F320" s="60" t="s">
        <v>41</v>
      </c>
      <c r="G320" s="61">
        <v>103</v>
      </c>
      <c r="H320"/>
    </row>
    <row r="321" spans="1:8">
      <c r="A321" s="144" t="s">
        <v>147</v>
      </c>
      <c r="B321" s="61"/>
      <c r="D321" s="62"/>
      <c r="F321" s="60" t="s">
        <v>42</v>
      </c>
      <c r="G321" s="61">
        <v>118</v>
      </c>
      <c r="H321"/>
    </row>
    <row r="322" spans="1:8">
      <c r="A322" s="145" t="s">
        <v>316</v>
      </c>
      <c r="B322" s="61">
        <v>10169</v>
      </c>
      <c r="D322" s="62" t="s">
        <v>30</v>
      </c>
      <c r="F322" s="60" t="s">
        <v>210</v>
      </c>
      <c r="G322" s="61">
        <v>136</v>
      </c>
      <c r="H322"/>
    </row>
    <row r="323" spans="1:8">
      <c r="A323" s="60" t="s">
        <v>309</v>
      </c>
      <c r="B323" s="66">
        <v>21954</v>
      </c>
      <c r="D323" s="62" t="s">
        <v>30</v>
      </c>
      <c r="F323" s="60" t="s">
        <v>307</v>
      </c>
      <c r="G323" s="61">
        <v>134</v>
      </c>
      <c r="H323"/>
    </row>
    <row r="324" spans="1:8">
      <c r="A324" s="60" t="s">
        <v>156</v>
      </c>
      <c r="B324" s="61">
        <v>19588</v>
      </c>
      <c r="D324" s="62" t="s">
        <v>30</v>
      </c>
      <c r="F324" s="60" t="s">
        <v>308</v>
      </c>
      <c r="G324" s="61">
        <v>110</v>
      </c>
      <c r="H324"/>
    </row>
    <row r="325" spans="1:8">
      <c r="A325" s="60" t="s">
        <v>311</v>
      </c>
      <c r="B325" s="61">
        <v>15562</v>
      </c>
      <c r="D325" s="62" t="s">
        <v>30</v>
      </c>
      <c r="F325" s="60" t="s">
        <v>74</v>
      </c>
      <c r="G325" s="64">
        <v>33</v>
      </c>
      <c r="H325"/>
    </row>
    <row r="326" spans="1:8">
      <c r="A326" s="60" t="s">
        <v>310</v>
      </c>
      <c r="B326" s="61">
        <v>10853</v>
      </c>
      <c r="D326" s="62" t="s">
        <v>30</v>
      </c>
      <c r="F326" s="59" t="s">
        <v>75</v>
      </c>
      <c r="G326" s="65">
        <v>39</v>
      </c>
      <c r="H326"/>
    </row>
    <row r="327" spans="1:8">
      <c r="A327" s="60"/>
      <c r="B327" s="61"/>
      <c r="C327" s="10"/>
      <c r="D327" s="62"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62"/>
      <c r="D363" s="338" t="s">
        <v>30</v>
      </c>
      <c r="H363"/>
    </row>
    <row r="364" spans="1:8">
      <c r="A364" s="60" t="s">
        <v>158</v>
      </c>
      <c r="B364" s="61">
        <v>354</v>
      </c>
      <c r="C364" s="62"/>
      <c r="D364" s="338" t="s">
        <v>30</v>
      </c>
      <c r="H364"/>
    </row>
    <row r="365" spans="1:8">
      <c r="A365" s="60" t="s">
        <v>159</v>
      </c>
      <c r="B365" s="61">
        <v>24</v>
      </c>
      <c r="C365" s="62"/>
      <c r="D365" s="338" t="s">
        <v>30</v>
      </c>
      <c r="H365"/>
    </row>
    <row r="366" spans="1:8">
      <c r="A366" s="60" t="s">
        <v>302</v>
      </c>
      <c r="B366" s="61">
        <v>84</v>
      </c>
      <c r="C366" s="62"/>
      <c r="D366" s="338" t="s">
        <v>30</v>
      </c>
      <c r="H366"/>
    </row>
    <row r="367" spans="1:8">
      <c r="A367" s="60" t="s">
        <v>303</v>
      </c>
      <c r="B367" s="61">
        <v>76</v>
      </c>
      <c r="C367" s="62"/>
      <c r="D367" s="338" t="s">
        <v>30</v>
      </c>
      <c r="H367"/>
    </row>
    <row r="368" spans="1:8">
      <c r="A368" s="60" t="s">
        <v>304</v>
      </c>
      <c r="B368" s="61">
        <v>76</v>
      </c>
      <c r="C368" s="62"/>
      <c r="D368" s="338" t="s">
        <v>30</v>
      </c>
      <c r="H368"/>
    </row>
    <row r="369" spans="1:8">
      <c r="A369" s="60" t="s">
        <v>305</v>
      </c>
      <c r="B369" s="61">
        <v>55</v>
      </c>
      <c r="C369" s="62"/>
      <c r="D369" s="338" t="s">
        <v>30</v>
      </c>
      <c r="H369"/>
    </row>
    <row r="370" spans="1:8">
      <c r="A370" s="60"/>
      <c r="B370" s="61"/>
      <c r="C370" s="62"/>
      <c r="D370" s="62"/>
      <c r="H370"/>
    </row>
    <row r="371" spans="1:8">
      <c r="A371" s="144" t="s">
        <v>149</v>
      </c>
      <c r="B371" s="61"/>
      <c r="C371" s="62"/>
      <c r="D371" s="62"/>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row r="407" spans="1:8">
      <c r="A407"/>
    </row>
    <row r="408" spans="1:8">
      <c r="A408"/>
    </row>
    <row r="409" spans="1:8">
      <c r="A409"/>
    </row>
    <row r="410" spans="1:8">
      <c r="A410"/>
    </row>
    <row r="411" spans="1:8">
      <c r="A411"/>
    </row>
    <row r="412" spans="1:8">
      <c r="A412"/>
      <c r="B412"/>
      <c r="C412"/>
      <c r="D412"/>
    </row>
  </sheetData>
  <phoneticPr fontId="8" type="noConversion"/>
  <dataValidations count="6">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5703125" style="1" customWidth="1"/>
    <col min="2" max="2" width="11.7109375" style="5" customWidth="1"/>
    <col min="3" max="3" width="6.7109375" style="1" customWidth="1"/>
    <col min="4" max="4" width="8.7109375" style="1" customWidth="1"/>
    <col min="5" max="5" width="10.28515625" style="1" customWidth="1"/>
    <col min="6" max="6" width="15" style="1" customWidth="1"/>
    <col min="7" max="7" width="16.7109375" style="1" customWidth="1"/>
    <col min="8" max="8" width="12.28515625" style="1" customWidth="1"/>
    <col min="9" max="9" width="13"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42249</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207</v>
      </c>
      <c r="F42" s="199" t="s">
        <v>205</v>
      </c>
      <c r="G42" s="321">
        <v>0</v>
      </c>
      <c r="H42" s="205">
        <f>INDEX(rate!$F$4:$G$57,MATCH(E42,rate!$F$4:$F$57,0),2)</f>
        <v>184</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181</v>
      </c>
      <c r="B51" s="353"/>
      <c r="C51" s="299"/>
      <c r="D51" s="339" t="str">
        <f>INDEX(rate!$A$4:$D$16,MATCH(A51,rate!$A$4:$A$16,0),4)</f>
        <v>HOURS</v>
      </c>
      <c r="E51" s="354">
        <v>0</v>
      </c>
      <c r="F51" s="337">
        <f>INDEX(rate!$A$4:$D$16,MATCH(A51,rate!$A$4:$A$16,0),2)</f>
        <v>2872</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202</v>
      </c>
      <c r="B58" s="363"/>
      <c r="C58" s="364"/>
      <c r="D58" s="339" t="str">
        <f>INDEX(rate!$A$17:$D$38,MATCH(A58,rate!$A$17:$A$38,0),4)</f>
        <v>HOURS</v>
      </c>
      <c r="E58" s="365">
        <v>0</v>
      </c>
      <c r="F58" s="337">
        <f>INDEX(rate!$A$17:$D$38,MATCH(A58,rate!$A$17:$A$38,0),2)</f>
        <v>9242</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316</v>
      </c>
      <c r="B68" s="371"/>
      <c r="C68" s="339" t="str">
        <f>INDEX(rate!$A$41:$D$46,MATCH(A68,rate!$A$41:$A$46,0),4)</f>
        <v>HOURS</v>
      </c>
      <c r="D68" s="365">
        <v>0</v>
      </c>
      <c r="E68" s="337">
        <f>INDEX(rate!$A$41:$D$46,MATCH(A68,rate!$A$41:$A$46,0),2)</f>
        <v>10169</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311</v>
      </c>
      <c r="B72" s="358"/>
      <c r="C72" s="340" t="str">
        <f>INDEX(rate!$A$41:$D$46,MATCH(A72,rate!$A$41:$A$46,0),4)</f>
        <v>HOURS</v>
      </c>
      <c r="D72" s="359">
        <v>0</v>
      </c>
      <c r="E72" s="375">
        <f>INDEX(rate!$A$41:$D$46,MATCH(A72,rate!$A$41:$A$46,0),2)</f>
        <v>15562</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360</v>
      </c>
      <c r="B95" s="271"/>
      <c r="C95" s="386" t="str">
        <f>INDEX(rate!$A$91:$D$124,MATCH(A95,rate!$A$91:$A$124,0),4)</f>
        <v>DAYS</v>
      </c>
      <c r="D95" s="146">
        <v>0</v>
      </c>
      <c r="E95" s="398"/>
      <c r="F95" s="386">
        <f>INDEX(rate!$A$91:$D$124,MATCH(A95,rate!$A$91:$A$124,0),3)</f>
        <v>5.43</v>
      </c>
      <c r="G95" s="147"/>
      <c r="H95" s="368">
        <f>D95*F95</f>
        <v>0</v>
      </c>
    </row>
    <row r="96" spans="1:8" s="60" customFormat="1" ht="10.5">
      <c r="A96" s="352" t="s">
        <v>359</v>
      </c>
      <c r="B96" s="272"/>
      <c r="C96" s="386" t="str">
        <f>INDEX(rate!$A$91:$D$124,MATCH(A96,rate!$A$91:$A$124,0),4)</f>
        <v>MILES</v>
      </c>
      <c r="D96" s="149"/>
      <c r="E96" s="399">
        <f>INDEX(rate!$A$91:$D$124,MATCH(A96,rate!$A$91:$A$124,0),2)</f>
        <v>0.13</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c r="A182" s="7"/>
      <c r="B182" s="7"/>
      <c r="C182" s="8"/>
      <c r="D182" s="5"/>
      <c r="E182" s="8"/>
      <c r="F182" s="5"/>
      <c r="G182" s="8"/>
    </row>
    <row r="183" spans="1:8" s="33" customFormat="1" ht="23.25">
      <c r="A183" s="390" t="s">
        <v>354</v>
      </c>
      <c r="B183" s="390"/>
      <c r="C183" s="391"/>
      <c r="D183" s="392"/>
      <c r="E183" s="391"/>
      <c r="F183" s="392"/>
      <c r="G183" s="391"/>
      <c r="H183" s="393"/>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13232</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xWindow="87" yWindow="306"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8"/>
  <sheetViews>
    <sheetView showGridLines="0" workbookViewId="0">
      <selection activeCell="H4" sqref="H4"/>
    </sheetView>
  </sheetViews>
  <sheetFormatPr defaultRowHeight="12.75"/>
  <cols>
    <col min="1" max="1" width="20.140625" style="1" customWidth="1"/>
    <col min="2" max="2" width="11.7109375" style="5" customWidth="1"/>
    <col min="3" max="3" width="7" style="1" customWidth="1"/>
    <col min="4" max="4" width="8.7109375" style="1" customWidth="1"/>
    <col min="5" max="5" width="10.28515625" style="1" customWidth="1"/>
    <col min="6" max="6" width="15" style="1" customWidth="1"/>
    <col min="7" max="7" width="16.28515625" style="1" customWidth="1"/>
    <col min="8" max="8" width="14.42578125" style="1" customWidth="1"/>
    <col min="9" max="9" width="11.71093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42250</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13</v>
      </c>
      <c r="F28" s="173" t="s">
        <v>205</v>
      </c>
      <c r="G28" s="305">
        <v>0</v>
      </c>
      <c r="H28" s="205">
        <f>INDEX(rate!$F$4:$G$57,MATCH(E28,rate!$F$4:$F$57,0),2)</f>
        <v>87</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306</v>
      </c>
      <c r="B52" s="358"/>
      <c r="C52" s="300"/>
      <c r="D52" s="339" t="str">
        <f>INDEX(rate!$A$4:$D$16,MATCH(A52,rate!$A$4:$A$16,0),4)</f>
        <v>HOURS</v>
      </c>
      <c r="E52" s="359">
        <v>0</v>
      </c>
      <c r="F52" s="337">
        <f>INDEX(rate!$A$4:$D$16,MATCH(A52,rate!$A$4:$A$16,0),2)</f>
        <v>6839</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190</v>
      </c>
      <c r="B62" s="358"/>
      <c r="C62" s="369"/>
      <c r="D62" s="340" t="str">
        <f>INDEX(rate!$A$17:$D$38,MATCH(A62,rate!$A$17:$A$38,0),4)</f>
        <v>HOURS</v>
      </c>
      <c r="E62" s="359">
        <v>0</v>
      </c>
      <c r="F62" s="375">
        <f>INDEX(rate!$A$17:$D$38,MATCH(A62,rate!$A$17:$A$38,0),2)</f>
        <v>8062</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310</v>
      </c>
      <c r="B72" s="358"/>
      <c r="C72" s="340" t="str">
        <f>INDEX(rate!$A$41:$D$46,MATCH(A72,rate!$A$41:$A$46,0),4)</f>
        <v>HOURS</v>
      </c>
      <c r="D72" s="359">
        <v>0</v>
      </c>
      <c r="E72" s="375">
        <f>INDEX(rate!$A$41:$D$46,MATCH(A72,rate!$A$41:$A$46,0),2)</f>
        <v>10853</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row r="408" spans="1:8">
      <c r="E408"/>
      <c r="F408"/>
      <c r="G408"/>
    </row>
  </sheetData>
  <phoneticPr fontId="0" type="noConversion"/>
  <dataValidations xWindow="147" yWindow="663"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I4" sqref="I4"/>
    </sheetView>
  </sheetViews>
  <sheetFormatPr defaultColWidth="13.42578125" defaultRowHeight="12.75"/>
  <cols>
    <col min="1" max="1" width="19.42578125" style="1" customWidth="1"/>
    <col min="2" max="2" width="11.7109375" style="5" customWidth="1"/>
    <col min="3" max="3" width="6.71093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42251</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13</v>
      </c>
      <c r="F34" s="173" t="s">
        <v>205</v>
      </c>
      <c r="G34" s="305">
        <v>0</v>
      </c>
      <c r="H34" s="205">
        <f>INDEX(rate!$F$4:$G$57,MATCH(E34,rate!$F$4:$F$57,0),2)</f>
        <v>87</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xWindow="87" yWindow="65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3"/>
  <sheetViews>
    <sheetView showGridLines="0" workbookViewId="0">
      <selection activeCell="H4" sqref="H4"/>
    </sheetView>
  </sheetViews>
  <sheetFormatPr defaultRowHeight="12.75"/>
  <cols>
    <col min="1" max="1" width="19.42578125" style="1" customWidth="1"/>
    <col min="2" max="2" width="11.7109375" style="5" customWidth="1"/>
    <col min="3" max="3" width="6.425781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 customWidth="1"/>
    <col min="10" max="10" width="14.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42252</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row r="407" spans="1:8">
      <c r="A407"/>
      <c r="B407"/>
      <c r="C407"/>
      <c r="D407"/>
    </row>
    <row r="408" spans="1:8">
      <c r="A408"/>
      <c r="B408"/>
      <c r="C408"/>
      <c r="D408"/>
      <c r="E408"/>
      <c r="F408"/>
      <c r="G408"/>
    </row>
    <row r="409" spans="1:8">
      <c r="A409"/>
      <c r="B409"/>
      <c r="C409"/>
      <c r="D409"/>
      <c r="E409"/>
      <c r="F409"/>
      <c r="G409"/>
    </row>
    <row r="410" spans="1:8">
      <c r="A410"/>
      <c r="B410"/>
      <c r="C410"/>
      <c r="D410"/>
      <c r="E410"/>
      <c r="F410"/>
      <c r="G410"/>
    </row>
    <row r="411" spans="1:8">
      <c r="A411"/>
      <c r="B411"/>
      <c r="C411"/>
      <c r="D411"/>
      <c r="E411"/>
      <c r="F411"/>
      <c r="G411"/>
    </row>
    <row r="412" spans="1:8">
      <c r="A412"/>
      <c r="B412"/>
      <c r="C412"/>
      <c r="D412"/>
      <c r="E412"/>
      <c r="F412"/>
      <c r="G412"/>
    </row>
    <row r="413" spans="1:8">
      <c r="E413"/>
      <c r="F413"/>
      <c r="G413"/>
    </row>
  </sheetData>
  <phoneticPr fontId="0" type="noConversion"/>
  <dataValidations xWindow="87" yWindow="547"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85546875" style="1" customWidth="1"/>
    <col min="2" max="2" width="11.7109375" style="5" customWidth="1"/>
    <col min="3" max="3" width="6.425781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85546875" customWidth="1"/>
    <col min="10" max="10" width="14.71093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42253</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6"/>
  <sheetViews>
    <sheetView showGridLines="0" workbookViewId="0">
      <selection activeCell="H4" sqref="H4"/>
    </sheetView>
  </sheetViews>
  <sheetFormatPr defaultRowHeight="12.75"/>
  <cols>
    <col min="1" max="1" width="19" style="1" customWidth="1"/>
    <col min="2" max="2" width="11.7109375" style="5" customWidth="1"/>
    <col min="3" max="3" width="6.28515625" style="1" customWidth="1"/>
    <col min="4" max="4" width="8.42578125" style="1" customWidth="1"/>
    <col min="5" max="5" width="10.28515625" style="1" customWidth="1"/>
    <col min="6" max="6" width="15" style="1" customWidth="1"/>
    <col min="7" max="7" width="18.42578125" style="1" customWidth="1"/>
    <col min="8" max="8" width="12.7109375" style="1" customWidth="1"/>
    <col min="9" max="9" width="14.42578125" customWidth="1"/>
    <col min="10" max="10" width="16.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42254</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28586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row r="406" spans="1:8">
      <c r="E406"/>
      <c r="F406"/>
      <c r="G406"/>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85546875" style="1" customWidth="1"/>
    <col min="2" max="2" width="11.7109375" style="5" customWidth="1"/>
    <col min="3" max="3" width="6.71093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42578125"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42255</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xWindow="255" yWindow="271"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2"/>
  <sheetViews>
    <sheetView showGridLines="0" workbookViewId="0">
      <selection activeCell="H4" sqref="H4"/>
    </sheetView>
  </sheetViews>
  <sheetFormatPr defaultRowHeight="12.75"/>
  <cols>
    <col min="1" max="1" width="19.5703125" style="1" customWidth="1"/>
    <col min="2" max="2" width="11.7109375" style="5" customWidth="1"/>
    <col min="3" max="3" width="6.7109375" style="1" customWidth="1"/>
    <col min="4" max="4" width="8.5703125" style="1" customWidth="1"/>
    <col min="5" max="5" width="10.28515625" style="1" customWidth="1"/>
    <col min="6" max="6" width="15" style="1" customWidth="1"/>
    <col min="7" max="7" width="18.42578125" style="1" customWidth="1"/>
    <col min="8" max="8" width="14.140625" style="1" customWidth="1"/>
    <col min="9" max="9" width="14.5703125"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42256</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INDEX(rate!$A$14:$D$91,MATCH(A99,rate!$A$91:$A$124,0),4)</f>
        <v>HOURS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row r="407" spans="1:8">
      <c r="A407"/>
      <c r="B407"/>
      <c r="C407"/>
      <c r="D407"/>
    </row>
    <row r="408" spans="1:8">
      <c r="A408"/>
      <c r="B408"/>
      <c r="C408"/>
      <c r="D408"/>
      <c r="E408"/>
      <c r="F408"/>
      <c r="G408"/>
    </row>
    <row r="409" spans="1:8">
      <c r="A409"/>
      <c r="B409"/>
      <c r="C409"/>
      <c r="D409"/>
      <c r="E409"/>
      <c r="F409"/>
      <c r="G409"/>
    </row>
    <row r="410" spans="1:8">
      <c r="A410"/>
      <c r="B410"/>
      <c r="C410"/>
      <c r="D410"/>
      <c r="E410"/>
      <c r="F410"/>
      <c r="G410"/>
    </row>
    <row r="411" spans="1:8">
      <c r="A411"/>
      <c r="B411"/>
      <c r="C411"/>
      <c r="D411"/>
      <c r="E411"/>
      <c r="F411"/>
      <c r="G411"/>
    </row>
    <row r="412" spans="1:8">
      <c r="E412"/>
      <c r="F412"/>
      <c r="G412"/>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7109375" style="1" customWidth="1"/>
    <col min="2" max="2" width="11.7109375" style="5" customWidth="1"/>
    <col min="3" max="3" width="5.5703125" style="1" customWidth="1"/>
    <col min="4" max="4" width="8.85546875" style="1" customWidth="1"/>
    <col min="5" max="5" width="10.28515625" style="1" customWidth="1"/>
    <col min="6" max="6" width="15" style="1" customWidth="1"/>
    <col min="7" max="7" width="18.42578125" style="1" customWidth="1"/>
    <col min="8" max="8" width="13" style="1" customWidth="1"/>
    <col min="9" max="9" width="15.1406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42257</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333</v>
      </c>
      <c r="B95" s="271"/>
      <c r="C95" s="386" t="str">
        <f>INDEX(rate!$A$91:$D$124,MATCH(A95,rate!$A$91:$A$124,0),4)</f>
        <v>DAYS</v>
      </c>
      <c r="D95" s="146">
        <v>0</v>
      </c>
      <c r="E95" s="398"/>
      <c r="F95" s="386">
        <f>INDEX(rate!$A$91:$D$124,MATCH(A95,rate!$A$91:$A$124,0),3)</f>
        <v>9.23</v>
      </c>
      <c r="G95" s="147"/>
      <c r="H95" s="368">
        <f>D95*F95</f>
        <v>0</v>
      </c>
    </row>
    <row r="96" spans="1:8" s="60" customFormat="1" ht="10.5">
      <c r="A96" s="352" t="s">
        <v>332</v>
      </c>
      <c r="B96" s="272"/>
      <c r="C96" s="386" t="str">
        <f>INDEX(rate!$A$91:$D$124,MATCH(A96,rate!$A$91:$A$124,0),4)</f>
        <v>MILES</v>
      </c>
      <c r="D96" s="149"/>
      <c r="E96" s="399">
        <f>INDEX(rate!$A$91:$D$124,MATCH(A96,rate!$A$91:$A$124,0),2)</f>
        <v>0.31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xWindow="259" yWindow="49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5703125" style="1" customWidth="1"/>
    <col min="2" max="2" width="11.7109375" style="5" customWidth="1"/>
    <col min="3" max="3" width="6.5703125" style="1" customWidth="1"/>
    <col min="4" max="4" width="8.7109375" style="1" customWidth="1"/>
    <col min="5" max="5" width="10.28515625" style="1" customWidth="1"/>
    <col min="6" max="6" width="15" style="1" customWidth="1"/>
    <col min="7" max="7" width="18.42578125" style="1" customWidth="1"/>
    <col min="8" max="8" width="13.28515625" style="1" customWidth="1"/>
    <col min="9" max="9" width="13.85546875" customWidth="1"/>
    <col min="10" max="10" width="15.42578125" customWidth="1"/>
    <col min="11" max="11" width="13.140625" customWidth="1"/>
    <col min="12" max="12" width="18.42578125" customWidth="1"/>
    <col min="13" max="13" width="14.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42258</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309</v>
      </c>
      <c r="B68" s="371"/>
      <c r="C68" s="339" t="str">
        <f>INDEX(rate!$A$41:$D$46,MATCH(A68,rate!$A$41:$A$46,0),4)</f>
        <v>HOURS</v>
      </c>
      <c r="D68" s="365">
        <v>0</v>
      </c>
      <c r="E68" s="337">
        <f>INDEX(rate!$A$41:$D$46,MATCH(A68,rate!$A$41:$A$46,0),2)</f>
        <v>21954</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7314</v>
      </c>
      <c r="D285" s="338" t="s">
        <v>30</v>
      </c>
      <c r="F285" s="60" t="s">
        <v>217</v>
      </c>
      <c r="G285" s="61">
        <v>68</v>
      </c>
      <c r="H285"/>
    </row>
    <row r="286" spans="1:8">
      <c r="A286" s="60" t="s">
        <v>174</v>
      </c>
      <c r="B286" s="61">
        <v>16438</v>
      </c>
      <c r="D286" s="338" t="s">
        <v>30</v>
      </c>
      <c r="F286" s="60" t="s">
        <v>212</v>
      </c>
      <c r="G286" s="61">
        <v>90</v>
      </c>
      <c r="H286"/>
    </row>
    <row r="287" spans="1:8">
      <c r="A287" s="60" t="s">
        <v>175</v>
      </c>
      <c r="B287" s="61">
        <v>6239</v>
      </c>
      <c r="D287" s="338" t="s">
        <v>30</v>
      </c>
      <c r="F287" s="60" t="s">
        <v>213</v>
      </c>
      <c r="G287" s="61">
        <v>107</v>
      </c>
      <c r="H287"/>
    </row>
    <row r="288" spans="1:8">
      <c r="A288" s="60" t="s">
        <v>176</v>
      </c>
      <c r="B288" s="61">
        <v>4213</v>
      </c>
      <c r="D288" s="338" t="s">
        <v>30</v>
      </c>
      <c r="F288" s="60" t="s">
        <v>214</v>
      </c>
      <c r="G288" s="61">
        <v>124</v>
      </c>
      <c r="H288"/>
    </row>
    <row r="289" spans="1:8">
      <c r="A289" s="60" t="s">
        <v>178</v>
      </c>
      <c r="B289" s="61">
        <v>1598</v>
      </c>
      <c r="D289" s="338" t="s">
        <v>30</v>
      </c>
      <c r="F289" s="60" t="s">
        <v>215</v>
      </c>
      <c r="G289" s="61">
        <v>140</v>
      </c>
      <c r="H289"/>
    </row>
    <row r="290" spans="1:8">
      <c r="A290" s="59" t="s">
        <v>306</v>
      </c>
      <c r="B290" s="61">
        <v>9006</v>
      </c>
      <c r="D290" s="338" t="s">
        <v>30</v>
      </c>
      <c r="F290" s="60" t="s">
        <v>216</v>
      </c>
      <c r="G290" s="61">
        <v>159</v>
      </c>
      <c r="H290"/>
    </row>
    <row r="291" spans="1:8">
      <c r="A291" s="60" t="s">
        <v>179</v>
      </c>
      <c r="B291" s="61">
        <v>2344</v>
      </c>
      <c r="D291" s="338" t="s">
        <v>30</v>
      </c>
      <c r="F291" s="60" t="s">
        <v>206</v>
      </c>
      <c r="G291" s="61">
        <v>178</v>
      </c>
      <c r="H291"/>
    </row>
    <row r="292" spans="1:8">
      <c r="A292" s="60" t="s">
        <v>180</v>
      </c>
      <c r="B292" s="61">
        <v>1574</v>
      </c>
      <c r="D292" s="338" t="s">
        <v>30</v>
      </c>
      <c r="F292" s="60" t="s">
        <v>207</v>
      </c>
      <c r="G292" s="61">
        <v>184</v>
      </c>
      <c r="H292"/>
    </row>
    <row r="293" spans="1:8">
      <c r="A293" s="60" t="s">
        <v>181</v>
      </c>
      <c r="B293" s="61">
        <v>3107</v>
      </c>
      <c r="D293" s="338" t="s">
        <v>30</v>
      </c>
      <c r="F293" s="60" t="s">
        <v>208</v>
      </c>
      <c r="G293" s="61">
        <v>213</v>
      </c>
      <c r="H293"/>
    </row>
    <row r="294" spans="1:8">
      <c r="A294" s="60" t="s">
        <v>182</v>
      </c>
      <c r="B294" s="61">
        <v>2411</v>
      </c>
      <c r="D294" s="338" t="s">
        <v>30</v>
      </c>
      <c r="F294" s="60" t="s">
        <v>209</v>
      </c>
      <c r="G294" s="61">
        <v>214</v>
      </c>
      <c r="H294"/>
    </row>
    <row r="295" spans="1:8">
      <c r="A295" s="60" t="s">
        <v>183</v>
      </c>
      <c r="B295" s="61">
        <v>1720</v>
      </c>
      <c r="D295" s="338" t="s">
        <v>30</v>
      </c>
      <c r="F295" s="60" t="s">
        <v>69</v>
      </c>
      <c r="G295" s="61">
        <v>27</v>
      </c>
      <c r="H295"/>
    </row>
    <row r="296" spans="1:8">
      <c r="A296" s="60" t="s">
        <v>184</v>
      </c>
      <c r="B296" s="61">
        <v>2275</v>
      </c>
      <c r="D296" s="338" t="s">
        <v>30</v>
      </c>
      <c r="F296" s="60" t="s">
        <v>70</v>
      </c>
      <c r="G296" s="61">
        <v>115</v>
      </c>
      <c r="H296"/>
    </row>
    <row r="297" spans="1:8">
      <c r="A297" s="60" t="s">
        <v>185</v>
      </c>
      <c r="B297" s="61">
        <v>3221</v>
      </c>
      <c r="D297" s="338" t="s">
        <v>30</v>
      </c>
      <c r="F297" s="60" t="s">
        <v>71</v>
      </c>
      <c r="G297" s="61">
        <v>106</v>
      </c>
      <c r="H297"/>
    </row>
    <row r="298" spans="1:8">
      <c r="A298" s="60" t="s">
        <v>312</v>
      </c>
      <c r="B298" s="61">
        <v>22184</v>
      </c>
      <c r="D298" s="338" t="s">
        <v>30</v>
      </c>
      <c r="F298" s="60" t="s">
        <v>72</v>
      </c>
      <c r="G298" s="61">
        <v>104</v>
      </c>
      <c r="H298"/>
    </row>
    <row r="299" spans="1:8">
      <c r="A299" s="60" t="s">
        <v>313</v>
      </c>
      <c r="B299" s="61">
        <v>34496</v>
      </c>
      <c r="D299" s="338" t="s">
        <v>30</v>
      </c>
      <c r="F299" s="60" t="s">
        <v>31</v>
      </c>
      <c r="G299" s="61">
        <v>27</v>
      </c>
      <c r="H299"/>
    </row>
    <row r="300" spans="1:8">
      <c r="A300" s="60" t="s">
        <v>318</v>
      </c>
      <c r="B300" s="61">
        <v>39209</v>
      </c>
      <c r="D300" s="338" t="s">
        <v>30</v>
      </c>
      <c r="F300" s="60" t="s">
        <v>11</v>
      </c>
      <c r="G300" s="61">
        <v>41</v>
      </c>
      <c r="H300"/>
    </row>
    <row r="301" spans="1:8">
      <c r="A301" s="60" t="s">
        <v>186</v>
      </c>
      <c r="B301" s="63">
        <v>15591</v>
      </c>
      <c r="D301" s="338" t="s">
        <v>30</v>
      </c>
      <c r="F301" s="60" t="s">
        <v>33</v>
      </c>
      <c r="G301" s="61">
        <v>46</v>
      </c>
      <c r="H301"/>
    </row>
    <row r="302" spans="1:8">
      <c r="A302" s="60" t="s">
        <v>187</v>
      </c>
      <c r="B302" s="61">
        <v>24774</v>
      </c>
      <c r="D302" s="338" t="s">
        <v>30</v>
      </c>
      <c r="F302" s="60" t="s">
        <v>12</v>
      </c>
      <c r="G302" s="61">
        <v>57</v>
      </c>
      <c r="H302"/>
    </row>
    <row r="303" spans="1:8">
      <c r="A303" s="60" t="s">
        <v>188</v>
      </c>
      <c r="B303" s="61">
        <v>10960</v>
      </c>
      <c r="D303" s="338" t="s">
        <v>30</v>
      </c>
      <c r="F303" s="60" t="s">
        <v>34</v>
      </c>
      <c r="G303" s="61">
        <v>67</v>
      </c>
      <c r="H303"/>
    </row>
    <row r="304" spans="1:8">
      <c r="A304" s="60" t="s">
        <v>348</v>
      </c>
      <c r="B304" s="61">
        <v>17230</v>
      </c>
      <c r="D304" s="338" t="s">
        <v>30</v>
      </c>
      <c r="F304" s="60" t="s">
        <v>14</v>
      </c>
      <c r="G304" s="61">
        <v>76</v>
      </c>
      <c r="H304"/>
    </row>
    <row r="305" spans="1:8">
      <c r="A305" s="60" t="s">
        <v>189</v>
      </c>
      <c r="B305" s="61">
        <v>10497</v>
      </c>
      <c r="D305" s="338" t="s">
        <v>30</v>
      </c>
      <c r="F305" s="60" t="s">
        <v>35</v>
      </c>
      <c r="G305" s="61">
        <v>86</v>
      </c>
      <c r="H305"/>
    </row>
    <row r="306" spans="1:8">
      <c r="A306" s="60" t="s">
        <v>190</v>
      </c>
      <c r="B306" s="61">
        <v>8410</v>
      </c>
      <c r="D306" s="338" t="s">
        <v>30</v>
      </c>
      <c r="F306" s="60" t="s">
        <v>36</v>
      </c>
      <c r="G306" s="61">
        <v>96</v>
      </c>
      <c r="H306"/>
    </row>
    <row r="307" spans="1:8">
      <c r="A307" s="60" t="s">
        <v>191</v>
      </c>
      <c r="B307" s="61">
        <v>7693</v>
      </c>
      <c r="D307" s="338" t="s">
        <v>30</v>
      </c>
      <c r="F307" s="60" t="s">
        <v>37</v>
      </c>
      <c r="G307" s="61">
        <v>109</v>
      </c>
      <c r="H307"/>
    </row>
    <row r="308" spans="1:8">
      <c r="A308" s="60" t="s">
        <v>192</v>
      </c>
      <c r="B308" s="61">
        <v>4503</v>
      </c>
      <c r="D308" s="338" t="s">
        <v>30</v>
      </c>
      <c r="F308" s="60" t="s">
        <v>73</v>
      </c>
      <c r="G308" s="61">
        <v>138</v>
      </c>
      <c r="H308"/>
    </row>
    <row r="309" spans="1:8">
      <c r="A309" s="60" t="s">
        <v>315</v>
      </c>
      <c r="B309" s="61">
        <v>44665</v>
      </c>
      <c r="D309" s="338" t="s">
        <v>30</v>
      </c>
      <c r="F309" s="60" t="s">
        <v>43</v>
      </c>
      <c r="G309" s="61">
        <v>28</v>
      </c>
      <c r="H309"/>
    </row>
    <row r="310" spans="1:8">
      <c r="A310" s="60" t="s">
        <v>193</v>
      </c>
      <c r="B310" s="61">
        <v>8567</v>
      </c>
      <c r="D310" s="338" t="s">
        <v>30</v>
      </c>
      <c r="F310" s="60" t="s">
        <v>44</v>
      </c>
      <c r="G310" s="61">
        <v>35</v>
      </c>
      <c r="H310"/>
    </row>
    <row r="311" spans="1:8">
      <c r="A311" s="60" t="s">
        <v>194</v>
      </c>
      <c r="B311" s="61">
        <v>5733</v>
      </c>
      <c r="D311" s="338" t="s">
        <v>30</v>
      </c>
      <c r="F311" s="60" t="s">
        <v>45</v>
      </c>
      <c r="G311" s="61">
        <v>39</v>
      </c>
      <c r="H311"/>
    </row>
    <row r="312" spans="1:8">
      <c r="A312" s="60" t="s">
        <v>195</v>
      </c>
      <c r="B312" s="61">
        <v>13435</v>
      </c>
      <c r="D312" s="338" t="s">
        <v>30</v>
      </c>
      <c r="F312" s="60" t="s">
        <v>46</v>
      </c>
      <c r="G312" s="61">
        <v>42</v>
      </c>
      <c r="H312"/>
    </row>
    <row r="313" spans="1:8">
      <c r="A313" s="60" t="s">
        <v>196</v>
      </c>
      <c r="B313" s="61">
        <v>18210</v>
      </c>
      <c r="D313" s="338" t="s">
        <v>30</v>
      </c>
      <c r="F313" s="60" t="s">
        <v>47</v>
      </c>
      <c r="G313" s="61">
        <v>46</v>
      </c>
      <c r="H313"/>
    </row>
    <row r="314" spans="1:8">
      <c r="A314" s="60" t="s">
        <v>197</v>
      </c>
      <c r="B314" s="61">
        <v>4249</v>
      </c>
      <c r="D314" s="338" t="s">
        <v>30</v>
      </c>
      <c r="F314" s="60" t="s">
        <v>48</v>
      </c>
      <c r="G314" s="61">
        <v>52</v>
      </c>
      <c r="H314"/>
    </row>
    <row r="315" spans="1:8">
      <c r="A315" s="60" t="s">
        <v>198</v>
      </c>
      <c r="B315" s="61">
        <v>5850</v>
      </c>
      <c r="D315" s="338" t="s">
        <v>30</v>
      </c>
      <c r="F315" s="60" t="s">
        <v>49</v>
      </c>
      <c r="G315" s="61">
        <v>53</v>
      </c>
      <c r="H315"/>
    </row>
    <row r="316" spans="1:8">
      <c r="A316" s="60" t="s">
        <v>199</v>
      </c>
      <c r="B316" s="61">
        <v>3605</v>
      </c>
      <c r="D316" s="338" t="s">
        <v>30</v>
      </c>
      <c r="F316" s="60" t="s">
        <v>38</v>
      </c>
      <c r="G316" s="61">
        <v>61</v>
      </c>
      <c r="H316"/>
    </row>
    <row r="317" spans="1:8">
      <c r="A317" s="60" t="s">
        <v>200</v>
      </c>
      <c r="B317" s="61">
        <v>14017</v>
      </c>
      <c r="D317" s="338" t="s">
        <v>30</v>
      </c>
      <c r="F317" s="60" t="s">
        <v>39</v>
      </c>
      <c r="G317" s="61">
        <v>63</v>
      </c>
      <c r="H317"/>
    </row>
    <row r="318" spans="1:8">
      <c r="A318" s="60" t="s">
        <v>201</v>
      </c>
      <c r="B318" s="61">
        <v>14958</v>
      </c>
      <c r="D318" s="338" t="s">
        <v>30</v>
      </c>
      <c r="F318" s="60" t="s">
        <v>40</v>
      </c>
      <c r="G318" s="61">
        <v>73</v>
      </c>
      <c r="H318"/>
    </row>
    <row r="319" spans="1:8">
      <c r="A319" s="60" t="s">
        <v>202</v>
      </c>
      <c r="B319" s="61">
        <v>6854</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9924</v>
      </c>
      <c r="D322" s="338" t="s">
        <v>30</v>
      </c>
      <c r="F322" s="60" t="s">
        <v>210</v>
      </c>
      <c r="G322" s="61">
        <v>136</v>
      </c>
      <c r="H322"/>
    </row>
    <row r="323" spans="1:8">
      <c r="A323" s="60" t="s">
        <v>309</v>
      </c>
      <c r="B323" s="66">
        <v>28638</v>
      </c>
      <c r="D323" s="338" t="s">
        <v>30</v>
      </c>
      <c r="F323" s="60" t="s">
        <v>307</v>
      </c>
      <c r="G323" s="61">
        <v>134</v>
      </c>
      <c r="H323"/>
    </row>
    <row r="324" spans="1:8">
      <c r="A324" s="60" t="s">
        <v>156</v>
      </c>
      <c r="B324" s="61">
        <v>21205</v>
      </c>
      <c r="D324" s="338" t="s">
        <v>30</v>
      </c>
      <c r="F324" s="60" t="s">
        <v>308</v>
      </c>
      <c r="G324" s="61">
        <v>110</v>
      </c>
      <c r="H324"/>
    </row>
    <row r="325" spans="1:8">
      <c r="A325" s="60" t="s">
        <v>311</v>
      </c>
      <c r="B325" s="61">
        <v>14979</v>
      </c>
      <c r="D325" s="338" t="s">
        <v>30</v>
      </c>
      <c r="F325" s="60" t="s">
        <v>74</v>
      </c>
      <c r="G325" s="64">
        <v>33</v>
      </c>
      <c r="H325"/>
    </row>
    <row r="326" spans="1:8">
      <c r="A326" s="60" t="s">
        <v>310</v>
      </c>
      <c r="B326" s="61">
        <v>12151</v>
      </c>
      <c r="D326" s="338" t="s">
        <v>30</v>
      </c>
      <c r="F326" s="59" t="s">
        <v>75</v>
      </c>
      <c r="G326" s="65">
        <v>39</v>
      </c>
      <c r="H326"/>
    </row>
    <row r="327" spans="1:8">
      <c r="A327" s="60" t="s">
        <v>157</v>
      </c>
      <c r="B327" s="61">
        <v>8226</v>
      </c>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H4" sqref="H4"/>
    </sheetView>
  </sheetViews>
  <sheetFormatPr defaultRowHeight="12.75"/>
  <cols>
    <col min="1" max="1" width="19.28515625" style="1" customWidth="1"/>
    <col min="2" max="2" width="11.7109375" style="5" customWidth="1"/>
    <col min="3" max="3" width="6.28515625" style="1" customWidth="1"/>
    <col min="4" max="4" width="8.5703125" style="1" customWidth="1"/>
    <col min="5" max="5" width="10.28515625" style="1" customWidth="1"/>
    <col min="6" max="6" width="15" style="1" customWidth="1"/>
    <col min="7" max="7" width="18.42578125" style="1" customWidth="1"/>
    <col min="8" max="8" width="14.140625" style="1" customWidth="1"/>
    <col min="9" max="9" width="14.28515625"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42259</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309</v>
      </c>
      <c r="B68" s="371"/>
      <c r="C68" s="339" t="str">
        <f>INDEX(rate!$A$41:$D$46,MATCH(A68,rate!$A$41:$A$46,0),4)</f>
        <v>HOURS</v>
      </c>
      <c r="D68" s="365">
        <v>0</v>
      </c>
      <c r="E68" s="337">
        <f>INDEX(rate!$A$41:$D$46,MATCH(A68,rate!$A$41:$A$46,0),2)</f>
        <v>21954</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INDEX(rate!$A$14:$D$91,MATCH(A99,rate!$A$91:$A$124,0),4)</f>
        <v>HOURS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21958</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row r="406" spans="1:8">
      <c r="A406"/>
      <c r="B406"/>
      <c r="C406"/>
      <c r="D406"/>
      <c r="E406"/>
      <c r="F406"/>
      <c r="G406"/>
    </row>
    <row r="407" spans="1:8">
      <c r="E407"/>
      <c r="F407"/>
      <c r="G407"/>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6.285156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 min="10" max="10" width="15.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42260</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 style="1" customWidth="1"/>
    <col min="2" max="2" width="11.7109375" style="5" customWidth="1"/>
    <col min="3" max="3" width="6.1406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 min="10" max="10" width="15.855468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42261</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5.855468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42262</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306</v>
      </c>
      <c r="B52" s="358"/>
      <c r="C52" s="300"/>
      <c r="D52" s="339" t="str">
        <f>INDEX(rate!$A$4:$D$16,MATCH(A52,rate!$A$4:$A$16,0),4)</f>
        <v>HOURS</v>
      </c>
      <c r="E52" s="359">
        <v>0</v>
      </c>
      <c r="F52" s="337">
        <f>INDEX(rate!$A$4:$D$16,MATCH(A52,rate!$A$4:$A$16,0),2)</f>
        <v>6839</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202</v>
      </c>
      <c r="B58" s="363"/>
      <c r="C58" s="364"/>
      <c r="D58" s="339" t="str">
        <f>INDEX(rate!$A$17:$D$38,MATCH(A58,rate!$A$17:$A$38,0),4)</f>
        <v>HOURS</v>
      </c>
      <c r="E58" s="365">
        <v>0</v>
      </c>
      <c r="F58" s="337">
        <f>INDEX(rate!$A$17:$D$38,MATCH(A58,rate!$A$17:$A$38,0),2)</f>
        <v>9242</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311</v>
      </c>
      <c r="B69" s="353"/>
      <c r="C69" s="339" t="str">
        <f>INDEX(rate!$A$41:$D$46,MATCH(A69,rate!$A$41:$A$46,0),4)</f>
        <v>HOURS</v>
      </c>
      <c r="D69" s="354">
        <v>0</v>
      </c>
      <c r="E69" s="337">
        <f>INDEX(rate!$A$41:$D$46,MATCH(A69,rate!$A$41:$A$46,0),2)</f>
        <v>15562</v>
      </c>
      <c r="F69" s="368">
        <f>D69*E69</f>
        <v>0</v>
      </c>
      <c r="G69" s="356"/>
      <c r="H69" s="231"/>
    </row>
    <row r="70" spans="1:8" s="60" customFormat="1" ht="10.5">
      <c r="A70" s="352" t="s">
        <v>310</v>
      </c>
      <c r="B70" s="353"/>
      <c r="C70" s="339" t="str">
        <f>INDEX(rate!$A$41:$D$46,MATCH(A70,rate!$A$41:$A$46,0),4)</f>
        <v>HOURS</v>
      </c>
      <c r="D70" s="354">
        <v>0</v>
      </c>
      <c r="E70" s="337">
        <f>INDEX(rate!$A$41:$D$46,MATCH(A70,rate!$A$41:$A$46,0),2)</f>
        <v>10853</v>
      </c>
      <c r="F70" s="368">
        <f>D70*E70</f>
        <v>0</v>
      </c>
      <c r="G70" s="356"/>
      <c r="H70" s="231"/>
    </row>
    <row r="71" spans="1:8" s="60" customFormat="1" ht="10.5">
      <c r="A71" s="352" t="s">
        <v>311</v>
      </c>
      <c r="B71" s="353"/>
      <c r="C71" s="339" t="str">
        <f>INDEX(rate!$A$41:$D$46,MATCH(A71,rate!$A$41:$A$46,0),4)</f>
        <v>HOURS</v>
      </c>
      <c r="D71" s="354">
        <v>0</v>
      </c>
      <c r="E71" s="337">
        <f>INDEX(rate!$A$41:$D$46,MATCH(A71,rate!$A$41:$A$46,0),2)</f>
        <v>15562</v>
      </c>
      <c r="F71" s="368">
        <f>D71*E71</f>
        <v>0</v>
      </c>
      <c r="G71" s="356"/>
      <c r="H71" s="231"/>
    </row>
    <row r="72" spans="1:8" s="60" customFormat="1" ht="11.25" thickBot="1">
      <c r="A72" s="357" t="s">
        <v>310</v>
      </c>
      <c r="B72" s="358"/>
      <c r="C72" s="340" t="str">
        <f>INDEX(rate!$A$41:$D$46,MATCH(A72,rate!$A$41:$A$46,0),4)</f>
        <v>HOURS</v>
      </c>
      <c r="D72" s="359">
        <v>0</v>
      </c>
      <c r="E72" s="375">
        <f>INDEX(rate!$A$41:$D$46,MATCH(A72,rate!$A$41:$A$46,0),2)</f>
        <v>10853</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91</v>
      </c>
      <c r="B80" s="373"/>
      <c r="C80" s="339" t="str">
        <f>INDEX(rate!$A$49:$D$88,MATCH(A80,rate!$A$49:$A$88,0),4)</f>
        <v>HOURS</v>
      </c>
      <c r="D80" s="354">
        <v>0</v>
      </c>
      <c r="E80" s="337">
        <f>INDEX(rate!$A$49:$D$88,MATCH(A80,rate!$A$49:$A$88,0),2)</f>
        <v>77</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347</v>
      </c>
      <c r="B95" s="271"/>
      <c r="C95" s="386" t="str">
        <f>INDEX(rate!$A$91:$D$124,MATCH(A95,rate!$A$91:$A$124,0),4)</f>
        <v>DAYS</v>
      </c>
      <c r="D95" s="146">
        <v>0</v>
      </c>
      <c r="E95" s="398"/>
      <c r="F95" s="386">
        <f>INDEX(rate!$A$91:$D$124,MATCH(A95,rate!$A$91:$A$124,0),3)</f>
        <v>7.77</v>
      </c>
      <c r="G95" s="147"/>
      <c r="H95" s="368">
        <f>D95*F95</f>
        <v>0</v>
      </c>
    </row>
    <row r="96" spans="1:8" s="60" customFormat="1" ht="10.5">
      <c r="A96" s="352" t="s">
        <v>346</v>
      </c>
      <c r="B96" s="272"/>
      <c r="C96" s="386" t="str">
        <f>INDEX(rate!$A$91:$D$124,MATCH(A96,rate!$A$91:$A$124,0),4)</f>
        <v>MILES</v>
      </c>
      <c r="D96" s="149"/>
      <c r="E96" s="399">
        <f>INDEX(rate!$A$91:$D$124,MATCH(A96,rate!$A$91:$A$124,0),2)</f>
        <v>0.32</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59132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5.5703125" style="1" customWidth="1"/>
    <col min="4" max="4" width="9" style="1" customWidth="1"/>
    <col min="5" max="5" width="10.28515625" style="1" customWidth="1"/>
    <col min="6" max="6" width="15" style="1" customWidth="1"/>
    <col min="7" max="7" width="18.42578125" style="1" customWidth="1"/>
    <col min="8" max="8" width="14.140625" style="1" customWidth="1"/>
    <col min="9" max="9" width="13.85546875"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42263</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311</v>
      </c>
      <c r="B69" s="353"/>
      <c r="C69" s="339" t="str">
        <f>INDEX(rate!$A$41:$D$46,MATCH(A69,rate!$A$41:$A$46,0),4)</f>
        <v>HOURS</v>
      </c>
      <c r="D69" s="354">
        <v>0</v>
      </c>
      <c r="E69" s="337">
        <f>INDEX(rate!$A$41:$D$46,MATCH(A69,rate!$A$41:$A$46,0),2)</f>
        <v>15562</v>
      </c>
      <c r="F69" s="368">
        <f>D69*E69</f>
        <v>0</v>
      </c>
      <c r="G69" s="356"/>
      <c r="H69" s="231"/>
    </row>
    <row r="70" spans="1:8" s="60" customFormat="1" ht="10.5">
      <c r="A70" s="352" t="s">
        <v>310</v>
      </c>
      <c r="B70" s="353"/>
      <c r="C70" s="339" t="str">
        <f>INDEX(rate!$A$41:$D$46,MATCH(A70,rate!$A$41:$A$46,0),4)</f>
        <v>HOURS</v>
      </c>
      <c r="D70" s="354">
        <v>0</v>
      </c>
      <c r="E70" s="337">
        <f>INDEX(rate!$A$41:$D$46,MATCH(A70,rate!$A$41:$A$46,0),2)</f>
        <v>10853</v>
      </c>
      <c r="F70" s="368">
        <f>D70*E70</f>
        <v>0</v>
      </c>
      <c r="G70" s="356"/>
      <c r="H70" s="231"/>
    </row>
    <row r="71" spans="1:8" s="60" customFormat="1" ht="10.5">
      <c r="A71" s="352" t="s">
        <v>316</v>
      </c>
      <c r="B71" s="353"/>
      <c r="C71" s="339" t="str">
        <f>INDEX(rate!$A$41:$D$46,MATCH(A71,rate!$A$41:$A$46,0),4)</f>
        <v>HOURS</v>
      </c>
      <c r="D71" s="354">
        <v>0</v>
      </c>
      <c r="E71" s="337">
        <f>INDEX(rate!$A$41:$D$46,MATCH(A71,rate!$A$41:$A$46,0),2)</f>
        <v>10169</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$A$322:$A$326</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7109375" style="1" customWidth="1"/>
    <col min="2" max="2" width="11.7109375" style="5" customWidth="1"/>
    <col min="3" max="3" width="5.85546875" style="1" customWidth="1"/>
    <col min="4" max="4" width="9.140625" style="1"/>
    <col min="5" max="5" width="10.28515625" style="1" customWidth="1"/>
    <col min="6" max="6" width="15" style="1" customWidth="1"/>
    <col min="7" max="7" width="18.42578125" style="1" customWidth="1"/>
    <col min="8" max="8" width="14.140625" style="1" customWidth="1"/>
    <col min="9" max="9" width="14"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42264</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28515625" style="1" customWidth="1"/>
    <col min="2" max="2" width="11.7109375" style="5" customWidth="1"/>
    <col min="3" max="3" width="6"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7109375"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42265</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28515625" style="1" customWidth="1"/>
    <col min="2" max="2" width="11.7109375" style="5" customWidth="1"/>
    <col min="3" max="3" width="6.4257812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4.140625"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42266</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140625" style="1" customWidth="1"/>
    <col min="2" max="2" width="11.7109375" style="5" customWidth="1"/>
    <col min="3" max="3" width="5.855468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42267</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INDEX(rate!$A$92:$D$127,MATCH(A100,rate!$A$92:$A$127,0),4)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85546875" style="1" customWidth="1"/>
    <col min="2" max="2" width="11.7109375" style="5" customWidth="1"/>
    <col min="3" max="3" width="6.14062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4"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42268</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347</v>
      </c>
      <c r="B99" s="272"/>
      <c r="C99" s="386" t="str">
        <f>INDEX(rate!$A$91:$D$124,MATCH(A99,rate!$A$91:$A$124,0),4)</f>
        <v>DAYS</v>
      </c>
      <c r="D99" s="146">
        <v>0</v>
      </c>
      <c r="E99" s="398"/>
      <c r="F99" s="386">
        <f>INDEX(rate!$A$91:$D$124,MATCH(A99,rate!$A$91:$A$124,0),3)</f>
        <v>7.77</v>
      </c>
      <c r="G99" s="147"/>
      <c r="H99" s="368">
        <f>D99*F99</f>
        <v>0</v>
      </c>
    </row>
    <row r="100" spans="1:8" s="60" customFormat="1" ht="11.25" thickBot="1">
      <c r="A100" s="357" t="s">
        <v>346</v>
      </c>
      <c r="B100" s="273"/>
      <c r="C100" s="387" t="str">
        <f>INDEX(rate!$A$91:$D$124,MATCH(A100,rate!$A$91:$A$124,0),4)</f>
        <v>MILES</v>
      </c>
      <c r="D100" s="206"/>
      <c r="E100" s="399">
        <f>INDEX(rate!$A$91:$D$124,MATCH(A100,rate!$A$91:$A$124,0),2)</f>
        <v>0.32</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140625" style="1" customWidth="1"/>
    <col min="2" max="2" width="11.7109375" style="5" customWidth="1"/>
    <col min="3" max="3" width="5.71093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42269</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INDEX(rate!$A$91:$D$124,MATCH(A99,rate!$A$91:$A$127,0),4)</f>
        <v>DAYS</v>
      </c>
      <c r="D99" s="146">
        <v>0</v>
      </c>
      <c r="E99" s="398"/>
      <c r="F99" s="386">
        <f>INDEX(rate!$A$91:$D$124,MATCH(A99,rate!$A$91:$A$124,0),3)</f>
        <v>6.03</v>
      </c>
      <c r="G99" s="147"/>
      <c r="H99" s="368">
        <f>D99*F99</f>
        <v>0</v>
      </c>
    </row>
    <row r="100" spans="1:8" s="60" customFormat="1" ht="11.25" thickBot="1">
      <c r="A100" s="357" t="s">
        <v>357</v>
      </c>
      <c r="B100" s="273"/>
      <c r="C100" s="387" t="str">
        <f>INDEX(rate!$A$92:$D$127,MATCH(A100,rate!$A$92:$A$124,0),4)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zoomScaleNormal="100" workbookViewId="0">
      <selection activeCell="H4" sqref="H4"/>
    </sheetView>
  </sheetViews>
  <sheetFormatPr defaultRowHeight="12.75"/>
  <cols>
    <col min="1" max="1" width="18.42578125" style="1" customWidth="1"/>
    <col min="2" max="2" width="11.7109375" style="5" customWidth="1"/>
    <col min="3" max="3" width="6"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42270</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3" sqref="H3"/>
    </sheetView>
  </sheetViews>
  <sheetFormatPr defaultRowHeight="12.75"/>
  <cols>
    <col min="1" max="1" width="19.28515625" style="1" customWidth="1"/>
    <col min="2" max="2" width="11.7109375" style="5" customWidth="1"/>
    <col min="3" max="3" width="6.285156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2.85546875" customWidth="1"/>
    <col min="10" max="10" width="14.855468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42271</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309</v>
      </c>
      <c r="B68" s="371"/>
      <c r="C68" s="339" t="str">
        <f>INDEX(rate!$A$41:$D$46,MATCH(A68,rate!$A$41:$A$46,0),4)</f>
        <v>HOURS</v>
      </c>
      <c r="D68" s="365">
        <v>0</v>
      </c>
      <c r="E68" s="337">
        <f>INDEX(rate!$A$41:$D$46,MATCH(A68,rate!$A$41:$A$46,0),2)</f>
        <v>21954</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3" sqref="G3"/>
    </sheetView>
  </sheetViews>
  <sheetFormatPr defaultRowHeight="12.75"/>
  <cols>
    <col min="1" max="1" width="19.140625" style="1" customWidth="1"/>
    <col min="2" max="2" width="11.7109375" style="5" customWidth="1"/>
    <col min="3" max="3" width="5.855468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42272</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INDEX(rate!$A$14:$D$91,MATCH(A96,rate!$A$91:$A$147,0),4)</f>
        <v>HOURS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v>0</v>
      </c>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4" sqref="G4"/>
    </sheetView>
  </sheetViews>
  <sheetFormatPr defaultRowHeight="12.75"/>
  <cols>
    <col min="1" max="1" width="18.5703125" style="1" customWidth="1"/>
    <col min="2" max="2" width="11.7109375" style="5" customWidth="1"/>
    <col min="3" max="3" width="5.710937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42578125"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42273</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dataConsolidate/>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28515625" style="1" customWidth="1"/>
    <col min="2" max="2" width="11.7109375" style="5" customWidth="1"/>
    <col min="3" max="3" width="5.710937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57031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42274</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5703125" style="1" customWidth="1"/>
    <col min="2" max="2" width="11.7109375" style="5" customWidth="1"/>
    <col min="3" max="3" width="6.14062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425781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42275</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5703125" style="1" customWidth="1"/>
    <col min="2" max="2" width="11.7109375" style="5" customWidth="1"/>
    <col min="3" max="3" width="6"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42276</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5.710937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42277</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6.03</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28586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xWindow="83" yWindow="500"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7.85546875" style="1" customWidth="1"/>
    <col min="2" max="2" width="11.7109375" style="5" customWidth="1"/>
    <col min="3" max="3" width="6.140625" style="1" customWidth="1"/>
    <col min="4" max="4" width="8.5703125" style="1" customWidth="1"/>
    <col min="5" max="5" width="10.28515625" style="1" customWidth="1"/>
    <col min="6" max="6" width="15" style="1" customWidth="1"/>
    <col min="7" max="7" width="18.42578125" style="1" customWidth="1"/>
    <col min="8" max="8" width="14.140625" style="1" customWidth="1"/>
    <col min="9" max="9" width="13"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42278</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197</v>
      </c>
      <c r="B60" s="353"/>
      <c r="C60" s="367"/>
      <c r="D60" s="339" t="str">
        <f>INDEX(rate!$A$17:$D$38,MATCH(A60,rate!$A$17:$A$38,0),4)</f>
        <v>HOURS</v>
      </c>
      <c r="E60" s="354">
        <v>0</v>
      </c>
      <c r="F60" s="337">
        <f>INDEX(rate!$A$17:$D$38,MATCH(A60,rate!$A$17:$A$38,0),2)</f>
        <v>4213</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310</v>
      </c>
      <c r="B72" s="358"/>
      <c r="C72" s="340" t="str">
        <f>INDEX(rate!$A$41:$D$46,MATCH(A72,rate!$A$41:$A$46,0),4)</f>
        <v>HOURS</v>
      </c>
      <c r="D72" s="359">
        <v>0</v>
      </c>
      <c r="E72" s="375">
        <f>INDEX(rate!$A$41:$D$46,MATCH(A72,rate!$A$41:$A$46,0),2)</f>
        <v>10853</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6.03</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6.03</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347</v>
      </c>
      <c r="B99" s="272"/>
      <c r="C99" s="386" t="str">
        <f>INDEX(rate!$A$91:$D$124,MATCH(A99,rate!$A$91:$A$124,0),4)</f>
        <v>DAYS</v>
      </c>
      <c r="D99" s="146">
        <v>0</v>
      </c>
      <c r="E99" s="398"/>
      <c r="F99" s="386">
        <f>INDEX(rate!$A$91:$D$124,MATCH(A99,rate!$A$91:$A$124,0),3)</f>
        <v>7.77</v>
      </c>
      <c r="G99" s="147"/>
      <c r="H99" s="368">
        <f>D99*F99</f>
        <v>0</v>
      </c>
    </row>
    <row r="100" spans="1:8" s="60" customFormat="1" ht="11.25" thickBot="1">
      <c r="A100" s="357" t="s">
        <v>346</v>
      </c>
      <c r="B100" s="273"/>
      <c r="C100" s="387" t="str">
        <f>INDEX(rate!$A$91:$D$124,MATCH(A100,rate!$A$91:$A$124,0),4)</f>
        <v>MILES</v>
      </c>
      <c r="D100" s="206"/>
      <c r="E100" s="399">
        <f>INDEX(rate!$A$91:$D$124,MATCH(A100,rate!$A$91:$A$124,0),2)</f>
        <v>0.32</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43171.647124074072</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0.17</v>
      </c>
      <c r="C372" s="338"/>
      <c r="D372" s="338" t="s">
        <v>32</v>
      </c>
      <c r="H372"/>
    </row>
    <row r="373" spans="1:8">
      <c r="A373" s="60" t="s">
        <v>355</v>
      </c>
      <c r="B373" s="395"/>
      <c r="C373" s="61">
        <v>7.4</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6.03</v>
      </c>
      <c r="D377" s="338" t="s">
        <v>50</v>
      </c>
      <c r="H377"/>
    </row>
    <row r="378" spans="1:8">
      <c r="A378" s="60" t="s">
        <v>359</v>
      </c>
      <c r="B378" s="394">
        <v>0.13</v>
      </c>
      <c r="C378" s="61"/>
      <c r="D378" s="338" t="s">
        <v>32</v>
      </c>
      <c r="H378"/>
    </row>
    <row r="379" spans="1:8">
      <c r="A379" s="60" t="s">
        <v>360</v>
      </c>
      <c r="B379" s="394"/>
      <c r="C379" s="61">
        <v>5.43</v>
      </c>
      <c r="D379" s="338" t="s">
        <v>50</v>
      </c>
      <c r="H379"/>
    </row>
    <row r="380" spans="1:8">
      <c r="A380" s="60" t="s">
        <v>362</v>
      </c>
      <c r="B380" s="394">
        <v>0.25</v>
      </c>
      <c r="C380" s="61"/>
      <c r="D380" s="338" t="s">
        <v>32</v>
      </c>
      <c r="H380"/>
    </row>
    <row r="381" spans="1:8">
      <c r="A381" s="60" t="s">
        <v>363</v>
      </c>
      <c r="B381" s="394"/>
      <c r="C381" s="61">
        <v>10.7</v>
      </c>
      <c r="D381" s="338" t="s">
        <v>50</v>
      </c>
      <c r="H381"/>
    </row>
    <row r="382" spans="1:8">
      <c r="A382" s="60" t="s">
        <v>324</v>
      </c>
      <c r="B382" s="394">
        <v>0.14000000000000001</v>
      </c>
      <c r="C382" s="61"/>
      <c r="D382" s="338" t="s">
        <v>32</v>
      </c>
      <c r="H382"/>
    </row>
    <row r="383" spans="1:8">
      <c r="A383" s="60" t="s">
        <v>325</v>
      </c>
      <c r="B383" s="394"/>
      <c r="C383" s="61">
        <v>5.23</v>
      </c>
      <c r="D383" s="338" t="s">
        <v>50</v>
      </c>
      <c r="H383"/>
    </row>
    <row r="384" spans="1:8">
      <c r="A384" s="60" t="s">
        <v>326</v>
      </c>
      <c r="B384" s="394">
        <v>0.2</v>
      </c>
      <c r="C384" s="67"/>
      <c r="D384" s="338" t="s">
        <v>32</v>
      </c>
      <c r="H384"/>
    </row>
    <row r="385" spans="1:8">
      <c r="A385" s="60" t="s">
        <v>327</v>
      </c>
      <c r="B385" s="394"/>
      <c r="C385" s="64">
        <v>8.17</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0.28000000000000003</v>
      </c>
      <c r="C388" s="64"/>
      <c r="D388" s="338" t="s">
        <v>32</v>
      </c>
      <c r="H388"/>
    </row>
    <row r="389" spans="1:8">
      <c r="A389" s="60" t="s">
        <v>331</v>
      </c>
      <c r="B389" s="396"/>
      <c r="C389" s="64">
        <v>10.07</v>
      </c>
      <c r="D389" s="338" t="s">
        <v>50</v>
      </c>
      <c r="H389"/>
    </row>
    <row r="390" spans="1:8">
      <c r="A390" s="60" t="s">
        <v>332</v>
      </c>
      <c r="B390" s="396">
        <v>0.31</v>
      </c>
      <c r="C390" s="64"/>
      <c r="D390" s="338" t="s">
        <v>32</v>
      </c>
      <c r="H390"/>
    </row>
    <row r="391" spans="1:8">
      <c r="A391" s="60" t="s">
        <v>333</v>
      </c>
      <c r="B391" s="396"/>
      <c r="C391" s="64">
        <v>9.23</v>
      </c>
      <c r="D391" s="338" t="s">
        <v>50</v>
      </c>
      <c r="H391"/>
    </row>
    <row r="392" spans="1:8">
      <c r="A392" s="60" t="s">
        <v>334</v>
      </c>
      <c r="B392" s="396">
        <v>0.26</v>
      </c>
      <c r="C392" s="64"/>
      <c r="D392" s="338" t="s">
        <v>32</v>
      </c>
      <c r="H392"/>
    </row>
    <row r="393" spans="1:8">
      <c r="A393" s="60" t="s">
        <v>335</v>
      </c>
      <c r="B393" s="396"/>
      <c r="C393" s="64">
        <v>6.67</v>
      </c>
      <c r="D393" s="338" t="s">
        <v>50</v>
      </c>
      <c r="H393"/>
    </row>
    <row r="394" spans="1:8">
      <c r="A394" s="60" t="s">
        <v>336</v>
      </c>
      <c r="B394" s="396">
        <v>0.25</v>
      </c>
      <c r="C394" s="64"/>
      <c r="D394" s="338" t="s">
        <v>32</v>
      </c>
      <c r="H394"/>
    </row>
    <row r="395" spans="1:8">
      <c r="A395" s="59" t="s">
        <v>337</v>
      </c>
      <c r="B395" s="397"/>
      <c r="C395" s="65">
        <v>7.87</v>
      </c>
      <c r="D395" s="338" t="s">
        <v>50</v>
      </c>
      <c r="H395"/>
    </row>
    <row r="396" spans="1:8">
      <c r="A396" s="59" t="s">
        <v>338</v>
      </c>
      <c r="B396" s="397">
        <v>0.26</v>
      </c>
      <c r="C396" s="65"/>
      <c r="D396" s="338" t="s">
        <v>32</v>
      </c>
      <c r="H396"/>
    </row>
    <row r="397" spans="1:8">
      <c r="A397" s="59" t="s">
        <v>339</v>
      </c>
      <c r="B397" s="397"/>
      <c r="C397" s="65">
        <v>6.47</v>
      </c>
      <c r="D397" s="338" t="s">
        <v>50</v>
      </c>
      <c r="E397"/>
      <c r="H397"/>
    </row>
    <row r="398" spans="1:8">
      <c r="A398" s="59" t="s">
        <v>340</v>
      </c>
      <c r="B398" s="397">
        <v>0.26</v>
      </c>
      <c r="C398" s="65"/>
      <c r="D398" s="338" t="s">
        <v>32</v>
      </c>
      <c r="E398"/>
      <c r="H398"/>
    </row>
    <row r="399" spans="1:8">
      <c r="A399" s="59" t="s">
        <v>341</v>
      </c>
      <c r="B399" s="397"/>
      <c r="C399" s="65">
        <v>6.87</v>
      </c>
      <c r="D399" s="338" t="s">
        <v>50</v>
      </c>
      <c r="E399"/>
      <c r="H399"/>
    </row>
    <row r="400" spans="1:8">
      <c r="A400" s="59" t="s">
        <v>342</v>
      </c>
      <c r="B400" s="397">
        <v>0.3</v>
      </c>
      <c r="C400" s="65"/>
      <c r="D400" s="338" t="s">
        <v>32</v>
      </c>
      <c r="E400"/>
      <c r="H400"/>
    </row>
    <row r="401" spans="1:8">
      <c r="A401" s="59" t="s">
        <v>343</v>
      </c>
      <c r="B401" s="397"/>
      <c r="C401" s="65">
        <v>7.17</v>
      </c>
      <c r="D401" s="338" t="s">
        <v>50</v>
      </c>
      <c r="E401"/>
      <c r="H401"/>
    </row>
    <row r="402" spans="1:8">
      <c r="A402" s="59" t="s">
        <v>344</v>
      </c>
      <c r="B402" s="397">
        <v>0.34</v>
      </c>
      <c r="C402" s="65"/>
      <c r="D402" s="338" t="s">
        <v>32</v>
      </c>
    </row>
    <row r="403" spans="1:8">
      <c r="A403" s="59" t="s">
        <v>345</v>
      </c>
      <c r="B403" s="397"/>
      <c r="C403" s="65">
        <v>7.5</v>
      </c>
      <c r="D403" s="338" t="s">
        <v>50</v>
      </c>
    </row>
    <row r="404" spans="1:8">
      <c r="A404" s="59" t="s">
        <v>346</v>
      </c>
      <c r="B404" s="397">
        <v>0.32</v>
      </c>
      <c r="C404" s="65"/>
      <c r="D404" s="338" t="s">
        <v>32</v>
      </c>
    </row>
    <row r="405" spans="1:8">
      <c r="A405" s="59" t="s">
        <v>347</v>
      </c>
      <c r="B405" s="397"/>
      <c r="C405" s="65">
        <v>7.77</v>
      </c>
      <c r="D405" s="69" t="s">
        <v>50</v>
      </c>
    </row>
  </sheetData>
  <phoneticPr fontId="0" type="noConversion"/>
  <dataValidations xWindow="147" yWindow="636"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workbookViewId="0">
      <selection activeCell="H2" sqref="H2"/>
    </sheetView>
  </sheetViews>
  <sheetFormatPr defaultRowHeight="12.75"/>
  <cols>
    <col min="1" max="1" width="47.140625" customWidth="1"/>
    <col min="6" max="6" width="21.140625" customWidth="1"/>
  </cols>
  <sheetData>
    <row r="1" spans="1:7">
      <c r="A1" s="60" t="s">
        <v>28</v>
      </c>
      <c r="B1" s="334"/>
      <c r="C1" s="62"/>
      <c r="D1" s="62"/>
      <c r="E1" s="59"/>
      <c r="F1" s="60" t="s">
        <v>28</v>
      </c>
      <c r="G1" s="335" t="s">
        <v>29</v>
      </c>
    </row>
    <row r="2" spans="1:7">
      <c r="B2" s="15"/>
      <c r="C2" s="10"/>
      <c r="D2" s="10"/>
      <c r="E2" s="1"/>
      <c r="G2" s="12"/>
    </row>
    <row r="3" spans="1:7">
      <c r="A3" s="143" t="s">
        <v>145</v>
      </c>
      <c r="B3" s="58"/>
      <c r="C3" s="59"/>
      <c r="D3" s="336"/>
      <c r="E3" s="1"/>
      <c r="F3" s="144" t="s">
        <v>146</v>
      </c>
      <c r="G3" s="12"/>
    </row>
    <row r="4" spans="1:7">
      <c r="A4" s="60" t="s">
        <v>177</v>
      </c>
      <c r="B4" s="61">
        <v>5887</v>
      </c>
      <c r="C4" s="1"/>
      <c r="D4" s="62" t="s">
        <v>30</v>
      </c>
      <c r="E4" s="1"/>
      <c r="F4" s="60" t="s">
        <v>217</v>
      </c>
      <c r="G4" s="61">
        <v>68</v>
      </c>
    </row>
    <row r="5" spans="1:7">
      <c r="A5" s="60"/>
      <c r="B5" s="61"/>
      <c r="C5" s="1"/>
      <c r="D5" s="62" t="s">
        <v>30</v>
      </c>
      <c r="E5" s="1"/>
      <c r="F5" s="60" t="s">
        <v>212</v>
      </c>
      <c r="G5" s="61">
        <v>90</v>
      </c>
    </row>
    <row r="6" spans="1:7">
      <c r="A6" s="60" t="s">
        <v>175</v>
      </c>
      <c r="B6" s="61">
        <v>2813</v>
      </c>
      <c r="C6" s="1"/>
      <c r="D6" s="62" t="s">
        <v>30</v>
      </c>
      <c r="E6" s="1"/>
      <c r="F6" s="60" t="s">
        <v>213</v>
      </c>
      <c r="G6" s="61">
        <v>107</v>
      </c>
    </row>
    <row r="7" spans="1:7">
      <c r="A7" s="60" t="s">
        <v>176</v>
      </c>
      <c r="B7" s="61">
        <v>3578</v>
      </c>
      <c r="C7" s="1"/>
      <c r="D7" s="62" t="s">
        <v>30</v>
      </c>
      <c r="E7" s="1"/>
      <c r="F7" s="60" t="s">
        <v>214</v>
      </c>
      <c r="G7" s="61">
        <v>124</v>
      </c>
    </row>
    <row r="8" spans="1:7">
      <c r="A8" s="60" t="s">
        <v>178</v>
      </c>
      <c r="B8" s="61">
        <v>1910</v>
      </c>
      <c r="C8" s="1"/>
      <c r="D8" s="62" t="s">
        <v>30</v>
      </c>
      <c r="E8" s="1"/>
      <c r="F8" s="60" t="s">
        <v>215</v>
      </c>
      <c r="G8" s="61">
        <v>140</v>
      </c>
    </row>
    <row r="9" spans="1:7">
      <c r="A9" s="60" t="s">
        <v>306</v>
      </c>
      <c r="B9" s="61">
        <v>6839</v>
      </c>
      <c r="C9" s="1"/>
      <c r="D9" s="62" t="s">
        <v>30</v>
      </c>
      <c r="E9" s="1"/>
      <c r="F9" s="60" t="s">
        <v>216</v>
      </c>
      <c r="G9" s="61">
        <v>159</v>
      </c>
    </row>
    <row r="10" spans="1:7">
      <c r="A10" s="60" t="s">
        <v>179</v>
      </c>
      <c r="B10" s="61">
        <v>1833</v>
      </c>
      <c r="C10" s="1"/>
      <c r="D10" s="62" t="s">
        <v>30</v>
      </c>
      <c r="E10" s="1"/>
      <c r="F10" s="60" t="s">
        <v>206</v>
      </c>
      <c r="G10" s="61">
        <v>178</v>
      </c>
    </row>
    <row r="11" spans="1:7">
      <c r="A11" s="60" t="s">
        <v>180</v>
      </c>
      <c r="B11" s="61">
        <v>897</v>
      </c>
      <c r="C11" s="1"/>
      <c r="D11" s="62" t="s">
        <v>30</v>
      </c>
      <c r="E11" s="1"/>
      <c r="F11" s="60" t="s">
        <v>207</v>
      </c>
      <c r="G11" s="61">
        <v>184</v>
      </c>
    </row>
    <row r="12" spans="1:7">
      <c r="A12" s="60" t="s">
        <v>181</v>
      </c>
      <c r="B12" s="61">
        <v>2872</v>
      </c>
      <c r="C12" s="1"/>
      <c r="D12" s="62" t="s">
        <v>30</v>
      </c>
      <c r="E12" s="1"/>
      <c r="F12" s="60" t="s">
        <v>208</v>
      </c>
      <c r="G12" s="61">
        <v>213</v>
      </c>
    </row>
    <row r="13" spans="1:7">
      <c r="A13" s="60" t="s">
        <v>182</v>
      </c>
      <c r="B13" s="61">
        <v>252</v>
      </c>
      <c r="C13" s="1"/>
      <c r="D13" s="62" t="s">
        <v>30</v>
      </c>
      <c r="E13" s="1"/>
      <c r="F13" s="60" t="s">
        <v>209</v>
      </c>
      <c r="G13" s="61">
        <v>214</v>
      </c>
    </row>
    <row r="14" spans="1:7">
      <c r="A14" s="60" t="s">
        <v>183</v>
      </c>
      <c r="B14" s="61">
        <v>1780</v>
      </c>
      <c r="C14" s="1"/>
      <c r="D14" s="62" t="s">
        <v>30</v>
      </c>
      <c r="E14" s="1"/>
      <c r="F14" s="60" t="s">
        <v>69</v>
      </c>
      <c r="G14" s="61">
        <v>27</v>
      </c>
    </row>
    <row r="15" spans="1:7">
      <c r="A15" s="60" t="s">
        <v>184</v>
      </c>
      <c r="B15" s="61">
        <v>1390</v>
      </c>
      <c r="C15" s="1"/>
      <c r="D15" s="62" t="s">
        <v>30</v>
      </c>
      <c r="E15" s="1"/>
      <c r="F15" s="60" t="s">
        <v>70</v>
      </c>
      <c r="G15" s="61">
        <v>115</v>
      </c>
    </row>
    <row r="16" spans="1:7">
      <c r="A16" s="60" t="s">
        <v>185</v>
      </c>
      <c r="B16" s="61">
        <v>2479</v>
      </c>
      <c r="C16" s="1"/>
      <c r="D16" s="62" t="s">
        <v>30</v>
      </c>
      <c r="E16" s="1"/>
      <c r="F16" s="60" t="s">
        <v>71</v>
      </c>
      <c r="G16" s="61">
        <v>106</v>
      </c>
    </row>
    <row r="17" spans="1:7">
      <c r="A17" s="60" t="s">
        <v>312</v>
      </c>
      <c r="B17" s="61">
        <v>25611</v>
      </c>
      <c r="C17" s="1"/>
      <c r="D17" s="62" t="s">
        <v>30</v>
      </c>
      <c r="E17" s="1"/>
      <c r="F17" s="60" t="s">
        <v>72</v>
      </c>
      <c r="G17" s="61">
        <v>104</v>
      </c>
    </row>
    <row r="18" spans="1:7">
      <c r="A18" s="60" t="s">
        <v>313</v>
      </c>
      <c r="B18" s="61">
        <v>29482</v>
      </c>
      <c r="C18" s="1"/>
      <c r="D18" s="62" t="s">
        <v>30</v>
      </c>
      <c r="E18" s="1"/>
      <c r="F18" s="60" t="s">
        <v>31</v>
      </c>
      <c r="G18" s="61">
        <v>27</v>
      </c>
    </row>
    <row r="19" spans="1:7">
      <c r="A19" s="60" t="s">
        <v>314</v>
      </c>
      <c r="B19" s="61">
        <v>29586</v>
      </c>
      <c r="C19" s="1"/>
      <c r="D19" s="62" t="s">
        <v>30</v>
      </c>
      <c r="E19" s="1"/>
      <c r="F19" s="60" t="s">
        <v>11</v>
      </c>
      <c r="G19" s="61">
        <v>41</v>
      </c>
    </row>
    <row r="20" spans="1:7">
      <c r="A20" s="60" t="s">
        <v>186</v>
      </c>
      <c r="B20" s="63">
        <v>11453</v>
      </c>
      <c r="C20" s="1"/>
      <c r="D20" s="62" t="s">
        <v>30</v>
      </c>
      <c r="E20" s="1"/>
      <c r="F20" s="60" t="s">
        <v>33</v>
      </c>
      <c r="G20" s="61">
        <v>46</v>
      </c>
    </row>
    <row r="21" spans="1:7">
      <c r="A21" s="60" t="s">
        <v>187</v>
      </c>
      <c r="B21" s="61">
        <v>25589</v>
      </c>
      <c r="C21" s="1"/>
      <c r="D21" s="62" t="s">
        <v>30</v>
      </c>
      <c r="E21" s="1"/>
      <c r="F21" s="60" t="s">
        <v>12</v>
      </c>
      <c r="G21" s="61">
        <v>57</v>
      </c>
    </row>
    <row r="22" spans="1:7">
      <c r="A22" s="60" t="s">
        <v>188</v>
      </c>
      <c r="B22" s="61">
        <v>10663</v>
      </c>
      <c r="C22" s="1"/>
      <c r="D22" s="62" t="s">
        <v>30</v>
      </c>
      <c r="E22" s="1"/>
      <c r="F22" s="60" t="s">
        <v>34</v>
      </c>
      <c r="G22" s="61">
        <v>67</v>
      </c>
    </row>
    <row r="23" spans="1:7">
      <c r="A23" s="60" t="s">
        <v>348</v>
      </c>
      <c r="B23" s="61">
        <v>10737</v>
      </c>
      <c r="C23" s="1"/>
      <c r="D23" s="62" t="s">
        <v>30</v>
      </c>
      <c r="E23" s="1"/>
      <c r="F23" s="60" t="s">
        <v>14</v>
      </c>
      <c r="G23" s="61">
        <v>76</v>
      </c>
    </row>
    <row r="24" spans="1:7">
      <c r="A24" s="60" t="s">
        <v>189</v>
      </c>
      <c r="B24" s="61">
        <v>10810</v>
      </c>
      <c r="C24" s="1"/>
      <c r="D24" s="62" t="s">
        <v>30</v>
      </c>
      <c r="E24" s="1"/>
      <c r="F24" s="60" t="s">
        <v>35</v>
      </c>
      <c r="G24" s="61">
        <v>86</v>
      </c>
    </row>
    <row r="25" spans="1:7">
      <c r="A25" s="60" t="s">
        <v>190</v>
      </c>
      <c r="B25" s="61">
        <v>8062</v>
      </c>
      <c r="C25" s="1"/>
      <c r="D25" s="62" t="s">
        <v>30</v>
      </c>
      <c r="E25" s="1"/>
      <c r="F25" s="60" t="s">
        <v>36</v>
      </c>
      <c r="G25" s="61">
        <v>96</v>
      </c>
    </row>
    <row r="26" spans="1:7">
      <c r="A26" s="60" t="s">
        <v>191</v>
      </c>
      <c r="B26" s="61">
        <v>6721</v>
      </c>
      <c r="C26" s="1"/>
      <c r="D26" s="62" t="s">
        <v>30</v>
      </c>
      <c r="E26" s="1"/>
      <c r="F26" s="60" t="s">
        <v>37</v>
      </c>
      <c r="G26" s="61">
        <v>109</v>
      </c>
    </row>
    <row r="27" spans="1:7">
      <c r="A27" s="60" t="s">
        <v>192</v>
      </c>
      <c r="B27" s="61">
        <v>6125</v>
      </c>
      <c r="C27" s="1"/>
      <c r="D27" s="62" t="s">
        <v>30</v>
      </c>
      <c r="E27" s="1"/>
      <c r="F27" s="60" t="s">
        <v>73</v>
      </c>
      <c r="G27" s="61">
        <v>138</v>
      </c>
    </row>
    <row r="28" spans="1:7">
      <c r="A28" s="60" t="s">
        <v>315</v>
      </c>
      <c r="B28" s="61">
        <v>13323</v>
      </c>
      <c r="C28" s="1"/>
      <c r="D28" s="62" t="s">
        <v>30</v>
      </c>
      <c r="E28" s="1"/>
      <c r="F28" s="60" t="s">
        <v>43</v>
      </c>
      <c r="G28" s="61">
        <v>28</v>
      </c>
    </row>
    <row r="29" spans="1:7">
      <c r="A29" s="60" t="s">
        <v>193</v>
      </c>
      <c r="B29" s="61">
        <v>6019</v>
      </c>
      <c r="C29" s="1"/>
      <c r="D29" s="62" t="s">
        <v>30</v>
      </c>
      <c r="E29" s="1"/>
      <c r="F29" s="60" t="s">
        <v>44</v>
      </c>
      <c r="G29" s="61">
        <v>35</v>
      </c>
    </row>
    <row r="30" spans="1:7">
      <c r="A30" s="60" t="s">
        <v>194</v>
      </c>
      <c r="B30" s="61">
        <v>5131</v>
      </c>
      <c r="C30" s="1"/>
      <c r="D30" s="62" t="s">
        <v>30</v>
      </c>
      <c r="E30" s="1"/>
      <c r="F30" s="60" t="s">
        <v>45</v>
      </c>
      <c r="G30" s="61">
        <v>39</v>
      </c>
    </row>
    <row r="31" spans="1:7">
      <c r="A31" s="60" t="s">
        <v>195</v>
      </c>
      <c r="B31" s="61">
        <v>15820</v>
      </c>
      <c r="C31" s="1"/>
      <c r="D31" s="62" t="s">
        <v>30</v>
      </c>
      <c r="E31" s="1"/>
      <c r="F31" s="60" t="s">
        <v>46</v>
      </c>
      <c r="G31" s="61">
        <v>42</v>
      </c>
    </row>
    <row r="32" spans="1:7">
      <c r="A32" s="60" t="s">
        <v>196</v>
      </c>
      <c r="B32" s="61">
        <v>7646</v>
      </c>
      <c r="C32" s="1"/>
      <c r="D32" s="62" t="s">
        <v>30</v>
      </c>
      <c r="E32" s="1"/>
      <c r="F32" s="60" t="s">
        <v>47</v>
      </c>
      <c r="G32" s="61">
        <v>46</v>
      </c>
    </row>
    <row r="33" spans="1:7">
      <c r="A33" s="60" t="s">
        <v>197</v>
      </c>
      <c r="B33" s="61">
        <v>4213</v>
      </c>
      <c r="C33" s="1"/>
      <c r="D33" s="62" t="s">
        <v>30</v>
      </c>
      <c r="E33" s="1"/>
      <c r="F33" s="60" t="s">
        <v>48</v>
      </c>
      <c r="G33" s="61">
        <v>52</v>
      </c>
    </row>
    <row r="34" spans="1:7">
      <c r="A34" s="60" t="s">
        <v>198</v>
      </c>
      <c r="B34" s="61">
        <v>512</v>
      </c>
      <c r="C34" s="1"/>
      <c r="D34" s="62" t="s">
        <v>30</v>
      </c>
      <c r="E34" s="1"/>
      <c r="F34" s="60" t="s">
        <v>49</v>
      </c>
      <c r="G34" s="61">
        <v>53</v>
      </c>
    </row>
    <row r="35" spans="1:7">
      <c r="A35" s="60" t="s">
        <v>199</v>
      </c>
      <c r="B35" s="61">
        <v>5940</v>
      </c>
      <c r="C35" s="1"/>
      <c r="D35" s="62" t="s">
        <v>30</v>
      </c>
      <c r="E35" s="1"/>
      <c r="F35" s="60" t="s">
        <v>38</v>
      </c>
      <c r="G35" s="61">
        <v>61</v>
      </c>
    </row>
    <row r="36" spans="1:7">
      <c r="A36" s="60" t="s">
        <v>200</v>
      </c>
      <c r="B36" s="61">
        <v>23683</v>
      </c>
      <c r="C36" s="1"/>
      <c r="D36" s="62" t="s">
        <v>30</v>
      </c>
      <c r="E36" s="1"/>
      <c r="F36" s="60" t="s">
        <v>39</v>
      </c>
      <c r="G36" s="61">
        <v>63</v>
      </c>
    </row>
    <row r="37" spans="1:7">
      <c r="A37" s="60" t="s">
        <v>201</v>
      </c>
      <c r="B37" s="61">
        <v>15265</v>
      </c>
      <c r="C37" s="1"/>
      <c r="D37" s="62" t="s">
        <v>30</v>
      </c>
      <c r="E37" s="1"/>
      <c r="F37" s="60" t="s">
        <v>40</v>
      </c>
      <c r="G37" s="61">
        <v>73</v>
      </c>
    </row>
    <row r="38" spans="1:7">
      <c r="A38" s="60" t="s">
        <v>202</v>
      </c>
      <c r="B38" s="61">
        <v>9242</v>
      </c>
      <c r="C38" s="1"/>
      <c r="D38" s="62" t="s">
        <v>30</v>
      </c>
      <c r="E38" s="1"/>
      <c r="F38" s="60" t="s">
        <v>13</v>
      </c>
      <c r="G38" s="61">
        <v>87</v>
      </c>
    </row>
    <row r="39" spans="1:7">
      <c r="A39" s="60"/>
      <c r="B39" s="61"/>
      <c r="C39" s="1"/>
      <c r="D39" s="62"/>
      <c r="E39" s="1"/>
      <c r="F39" s="60" t="s">
        <v>41</v>
      </c>
      <c r="G39" s="61">
        <v>103</v>
      </c>
    </row>
    <row r="40" spans="1:7">
      <c r="A40" s="144" t="s">
        <v>147</v>
      </c>
      <c r="B40" s="61"/>
      <c r="C40" s="1"/>
      <c r="D40" s="62" t="s">
        <v>30</v>
      </c>
      <c r="E40" s="1"/>
      <c r="F40" s="60" t="s">
        <v>42</v>
      </c>
      <c r="G40" s="61">
        <v>118</v>
      </c>
    </row>
    <row r="41" spans="1:7">
      <c r="A41" s="145" t="s">
        <v>316</v>
      </c>
      <c r="B41" s="61">
        <v>10169</v>
      </c>
      <c r="C41" s="1"/>
      <c r="D41" s="62" t="s">
        <v>30</v>
      </c>
      <c r="E41" s="1"/>
      <c r="F41" s="60" t="s">
        <v>210</v>
      </c>
      <c r="G41" s="61">
        <v>136</v>
      </c>
    </row>
    <row r="42" spans="1:7">
      <c r="A42" s="60" t="s">
        <v>309</v>
      </c>
      <c r="B42" s="66">
        <v>21954</v>
      </c>
      <c r="C42" s="1"/>
      <c r="D42" s="62" t="s">
        <v>30</v>
      </c>
      <c r="E42" s="1"/>
      <c r="F42" s="60" t="s">
        <v>307</v>
      </c>
      <c r="G42" s="61">
        <v>134</v>
      </c>
    </row>
    <row r="43" spans="1:7">
      <c r="A43" s="60" t="s">
        <v>156</v>
      </c>
      <c r="B43" s="61">
        <v>19588</v>
      </c>
      <c r="C43" s="1"/>
      <c r="D43" s="62" t="s">
        <v>30</v>
      </c>
      <c r="E43" s="1"/>
      <c r="F43" s="60" t="s">
        <v>308</v>
      </c>
      <c r="G43" s="61">
        <v>110</v>
      </c>
    </row>
    <row r="44" spans="1:7">
      <c r="A44" s="60" t="s">
        <v>311</v>
      </c>
      <c r="B44" s="61">
        <v>15562</v>
      </c>
      <c r="C44" s="1"/>
      <c r="D44" s="62" t="s">
        <v>30</v>
      </c>
      <c r="E44" s="1"/>
      <c r="F44" s="60" t="s">
        <v>74</v>
      </c>
      <c r="G44" s="64">
        <v>33</v>
      </c>
    </row>
    <row r="45" spans="1:7">
      <c r="A45" s="60" t="s">
        <v>310</v>
      </c>
      <c r="B45" s="61">
        <v>10853</v>
      </c>
      <c r="C45" s="1"/>
      <c r="D45" s="62" t="s">
        <v>30</v>
      </c>
      <c r="E45" s="1"/>
      <c r="F45" s="59" t="s">
        <v>75</v>
      </c>
      <c r="G45" s="65">
        <v>39</v>
      </c>
    </row>
    <row r="46" spans="1:7">
      <c r="A46" s="60"/>
      <c r="B46" s="61"/>
      <c r="C46" s="10"/>
      <c r="D46" s="62" t="s">
        <v>30</v>
      </c>
      <c r="E46" s="1"/>
      <c r="F46" s="59" t="s">
        <v>76</v>
      </c>
      <c r="G46" s="65">
        <v>40</v>
      </c>
    </row>
    <row r="47" spans="1:7">
      <c r="A47" s="60"/>
      <c r="B47" s="63"/>
      <c r="C47" s="10"/>
      <c r="D47" s="10"/>
      <c r="E47" s="1"/>
      <c r="F47" s="59" t="s">
        <v>77</v>
      </c>
      <c r="G47" s="65">
        <v>42</v>
      </c>
    </row>
    <row r="48" spans="1:7">
      <c r="A48" s="144" t="s">
        <v>148</v>
      </c>
      <c r="B48" s="61"/>
      <c r="C48" s="10"/>
      <c r="D48" s="10"/>
      <c r="E48" s="1"/>
      <c r="F48" s="59" t="s">
        <v>78</v>
      </c>
      <c r="G48" s="65">
        <v>44</v>
      </c>
    </row>
    <row r="49" spans="1:7">
      <c r="A49" s="145" t="s">
        <v>162</v>
      </c>
      <c r="B49" s="61">
        <v>14</v>
      </c>
      <c r="C49" s="10"/>
      <c r="D49" s="338" t="s">
        <v>30</v>
      </c>
      <c r="E49" s="1"/>
      <c r="F49" s="59" t="s">
        <v>79</v>
      </c>
      <c r="G49" s="65">
        <v>46</v>
      </c>
    </row>
    <row r="50" spans="1:7">
      <c r="A50" s="145" t="s">
        <v>279</v>
      </c>
      <c r="B50" s="61">
        <v>12</v>
      </c>
      <c r="C50" s="10"/>
      <c r="D50" s="338" t="s">
        <v>30</v>
      </c>
      <c r="E50" s="1"/>
      <c r="F50" s="59" t="s">
        <v>80</v>
      </c>
      <c r="G50" s="65">
        <v>47</v>
      </c>
    </row>
    <row r="51" spans="1:7">
      <c r="A51" s="145" t="s">
        <v>160</v>
      </c>
      <c r="B51" s="61">
        <v>50</v>
      </c>
      <c r="C51" s="10"/>
      <c r="D51" s="338" t="s">
        <v>30</v>
      </c>
      <c r="E51" s="1"/>
      <c r="F51" s="59" t="s">
        <v>81</v>
      </c>
      <c r="G51" s="65">
        <v>52</v>
      </c>
    </row>
    <row r="52" spans="1:7">
      <c r="A52" s="145" t="s">
        <v>350</v>
      </c>
      <c r="B52" s="61">
        <v>143</v>
      </c>
      <c r="C52" s="10"/>
      <c r="D52" s="338" t="s">
        <v>30</v>
      </c>
      <c r="E52" s="1"/>
      <c r="F52" s="59" t="s">
        <v>82</v>
      </c>
      <c r="G52" s="65">
        <v>54</v>
      </c>
    </row>
    <row r="53" spans="1:7">
      <c r="A53" s="145" t="s">
        <v>85</v>
      </c>
      <c r="B53" s="61">
        <v>14</v>
      </c>
      <c r="C53" s="10"/>
      <c r="D53" s="338" t="s">
        <v>30</v>
      </c>
      <c r="E53" s="1"/>
      <c r="F53" s="59" t="s">
        <v>83</v>
      </c>
      <c r="G53" s="65">
        <v>56</v>
      </c>
    </row>
    <row r="54" spans="1:7">
      <c r="A54" s="145" t="s">
        <v>280</v>
      </c>
      <c r="B54" s="61">
        <v>16</v>
      </c>
      <c r="C54" s="10"/>
      <c r="D54" s="338" t="s">
        <v>30</v>
      </c>
      <c r="E54" s="1"/>
      <c r="F54" s="59" t="s">
        <v>84</v>
      </c>
      <c r="G54" s="65">
        <v>57</v>
      </c>
    </row>
    <row r="55" spans="1:7">
      <c r="A55" s="145" t="s">
        <v>281</v>
      </c>
      <c r="B55" s="61">
        <v>38</v>
      </c>
      <c r="C55" s="10"/>
      <c r="D55" s="338" t="s">
        <v>30</v>
      </c>
      <c r="E55" s="1"/>
      <c r="F55" s="59" t="s">
        <v>86</v>
      </c>
      <c r="G55" s="65">
        <v>59</v>
      </c>
    </row>
    <row r="56" spans="1:7">
      <c r="A56" s="145" t="s">
        <v>154</v>
      </c>
      <c r="B56" s="61">
        <v>21</v>
      </c>
      <c r="C56" s="10"/>
      <c r="D56" s="338" t="s">
        <v>30</v>
      </c>
      <c r="E56" s="1"/>
      <c r="F56" s="59" t="s">
        <v>87</v>
      </c>
      <c r="G56" s="65">
        <v>61</v>
      </c>
    </row>
    <row r="57" spans="1:7">
      <c r="A57" s="145" t="s">
        <v>282</v>
      </c>
      <c r="B57" s="61">
        <v>9</v>
      </c>
      <c r="C57" s="10"/>
      <c r="D57" s="338" t="s">
        <v>30</v>
      </c>
      <c r="E57" s="1"/>
      <c r="F57" s="59" t="s">
        <v>88</v>
      </c>
      <c r="G57" s="65">
        <v>63</v>
      </c>
    </row>
    <row r="58" spans="1:7">
      <c r="A58" s="145" t="s">
        <v>283</v>
      </c>
      <c r="B58" s="61">
        <v>13</v>
      </c>
      <c r="C58" s="10"/>
      <c r="D58" s="338" t="s">
        <v>30</v>
      </c>
      <c r="E58" s="1"/>
      <c r="F58" s="1"/>
      <c r="G58" s="1"/>
    </row>
    <row r="59" spans="1:7">
      <c r="A59" s="145" t="s">
        <v>89</v>
      </c>
      <c r="B59" s="61">
        <v>36</v>
      </c>
      <c r="C59" s="10"/>
      <c r="D59" s="338" t="s">
        <v>30</v>
      </c>
      <c r="E59" s="1"/>
      <c r="F59" s="1"/>
      <c r="G59" s="1"/>
    </row>
    <row r="60" spans="1:7">
      <c r="A60" s="145" t="s">
        <v>284</v>
      </c>
      <c r="B60" s="61">
        <v>12</v>
      </c>
      <c r="C60" s="10"/>
      <c r="D60" s="338" t="s">
        <v>30</v>
      </c>
      <c r="E60" s="1"/>
      <c r="F60" s="1"/>
      <c r="G60" s="1"/>
    </row>
    <row r="61" spans="1:7">
      <c r="A61" s="145" t="s">
        <v>285</v>
      </c>
      <c r="B61" s="61">
        <v>4</v>
      </c>
      <c r="C61" s="10"/>
      <c r="D61" s="338" t="s">
        <v>30</v>
      </c>
      <c r="E61" s="1"/>
      <c r="F61" s="1"/>
      <c r="G61" s="1"/>
    </row>
    <row r="62" spans="1:7">
      <c r="A62" s="145" t="s">
        <v>286</v>
      </c>
      <c r="B62" s="61">
        <v>5</v>
      </c>
      <c r="C62" s="10"/>
      <c r="D62" s="338" t="s">
        <v>30</v>
      </c>
      <c r="E62" s="1"/>
      <c r="F62" s="1"/>
      <c r="G62" s="1"/>
    </row>
    <row r="63" spans="1:7">
      <c r="A63" s="145" t="s">
        <v>287</v>
      </c>
      <c r="B63" s="61">
        <v>283</v>
      </c>
      <c r="C63" s="10"/>
      <c r="D63" s="338" t="s">
        <v>30</v>
      </c>
      <c r="E63" s="1"/>
      <c r="F63" s="1"/>
      <c r="G63" s="1"/>
    </row>
    <row r="64" spans="1:7">
      <c r="A64" s="145" t="s">
        <v>90</v>
      </c>
      <c r="B64" s="61">
        <v>74</v>
      </c>
      <c r="C64" s="10"/>
      <c r="D64" s="338" t="s">
        <v>30</v>
      </c>
      <c r="E64" s="1"/>
      <c r="F64" s="1"/>
      <c r="G64" s="1"/>
    </row>
    <row r="65" spans="1:7">
      <c r="A65" s="145" t="s">
        <v>288</v>
      </c>
      <c r="B65" s="61">
        <v>29</v>
      </c>
      <c r="C65" s="10"/>
      <c r="D65" s="338" t="s">
        <v>30</v>
      </c>
      <c r="E65" s="1"/>
      <c r="F65" s="1"/>
      <c r="G65" s="1"/>
    </row>
    <row r="66" spans="1:7">
      <c r="A66" s="145" t="s">
        <v>289</v>
      </c>
      <c r="B66" s="61">
        <v>3</v>
      </c>
      <c r="C66" s="10"/>
      <c r="D66" s="338" t="s">
        <v>30</v>
      </c>
      <c r="E66" s="1"/>
      <c r="F66" s="1"/>
      <c r="G66" s="1"/>
    </row>
    <row r="67" spans="1:7">
      <c r="A67" s="145" t="s">
        <v>290</v>
      </c>
      <c r="B67" s="61">
        <v>3</v>
      </c>
      <c r="C67" s="10"/>
      <c r="D67" s="338" t="s">
        <v>30</v>
      </c>
      <c r="E67" s="1"/>
      <c r="F67" s="1"/>
      <c r="G67" s="1"/>
    </row>
    <row r="68" spans="1:7">
      <c r="A68" s="145" t="s">
        <v>291</v>
      </c>
      <c r="B68" s="61">
        <v>2</v>
      </c>
      <c r="C68" s="10"/>
      <c r="D68" s="338" t="s">
        <v>30</v>
      </c>
      <c r="E68" s="1"/>
      <c r="F68" s="1"/>
      <c r="G68" s="1"/>
    </row>
    <row r="69" spans="1:7">
      <c r="A69" s="145" t="s">
        <v>292</v>
      </c>
      <c r="B69" s="61">
        <v>5</v>
      </c>
      <c r="C69" s="10"/>
      <c r="D69" s="338" t="s">
        <v>30</v>
      </c>
      <c r="E69" s="1"/>
      <c r="F69" s="1"/>
      <c r="G69" s="1"/>
    </row>
    <row r="70" spans="1:7">
      <c r="A70" s="145" t="s">
        <v>293</v>
      </c>
      <c r="B70" s="61">
        <v>275</v>
      </c>
      <c r="C70" s="10"/>
      <c r="D70" s="338" t="s">
        <v>30</v>
      </c>
      <c r="E70" s="1"/>
      <c r="F70" s="1"/>
      <c r="G70" s="1"/>
    </row>
    <row r="71" spans="1:7">
      <c r="A71" s="60" t="s">
        <v>294</v>
      </c>
      <c r="B71" s="61">
        <v>11</v>
      </c>
      <c r="C71" s="1"/>
      <c r="D71" s="338" t="s">
        <v>30</v>
      </c>
      <c r="E71" s="1"/>
      <c r="F71" s="1"/>
      <c r="G71" s="1"/>
    </row>
    <row r="72" spans="1:7">
      <c r="A72" s="60" t="s">
        <v>295</v>
      </c>
      <c r="B72" s="66">
        <v>130</v>
      </c>
      <c r="C72" s="1"/>
      <c r="D72" s="338" t="s">
        <v>30</v>
      </c>
      <c r="E72" s="1"/>
      <c r="F72" s="1"/>
      <c r="G72" s="1"/>
    </row>
    <row r="73" spans="1:7">
      <c r="A73" s="60" t="s">
        <v>296</v>
      </c>
      <c r="B73" s="66">
        <v>75</v>
      </c>
      <c r="C73" s="1"/>
      <c r="D73" s="338" t="s">
        <v>30</v>
      </c>
      <c r="E73" s="1"/>
      <c r="F73" s="1"/>
      <c r="G73" s="1"/>
    </row>
    <row r="74" spans="1:7">
      <c r="A74" s="60" t="s">
        <v>351</v>
      </c>
      <c r="B74" s="61">
        <v>170</v>
      </c>
      <c r="C74" s="1"/>
      <c r="D74" s="10" t="s">
        <v>64</v>
      </c>
      <c r="E74" s="1"/>
      <c r="F74" s="1"/>
      <c r="G74" s="1"/>
    </row>
    <row r="75" spans="1:7">
      <c r="A75" s="60" t="s">
        <v>317</v>
      </c>
      <c r="B75" s="61">
        <v>170</v>
      </c>
      <c r="C75" s="1"/>
      <c r="D75" s="10" t="s">
        <v>64</v>
      </c>
      <c r="E75" s="1"/>
      <c r="F75" s="1"/>
      <c r="G75" s="1"/>
    </row>
    <row r="76" spans="1:7">
      <c r="A76" s="60" t="s">
        <v>297</v>
      </c>
      <c r="B76" s="61">
        <v>8</v>
      </c>
      <c r="C76" s="1"/>
      <c r="D76" s="338" t="s">
        <v>30</v>
      </c>
      <c r="E76" s="1"/>
      <c r="F76" s="1"/>
      <c r="G76" s="1"/>
    </row>
    <row r="77" spans="1:7">
      <c r="A77" s="60" t="s">
        <v>298</v>
      </c>
      <c r="B77" s="61">
        <v>18</v>
      </c>
      <c r="C77" s="1"/>
      <c r="D77" s="338" t="s">
        <v>30</v>
      </c>
      <c r="E77" s="1"/>
      <c r="F77" s="1"/>
      <c r="G77" s="1"/>
    </row>
    <row r="78" spans="1:7">
      <c r="A78" s="60" t="s">
        <v>91</v>
      </c>
      <c r="B78" s="61">
        <v>77</v>
      </c>
      <c r="C78" s="1"/>
      <c r="D78" s="338" t="s">
        <v>30</v>
      </c>
      <c r="E78" s="1"/>
      <c r="F78" s="1"/>
      <c r="G78" s="1"/>
    </row>
    <row r="79" spans="1:7">
      <c r="A79" s="60" t="s">
        <v>161</v>
      </c>
      <c r="B79" s="61">
        <v>70</v>
      </c>
      <c r="C79" s="1"/>
      <c r="D79" s="338" t="s">
        <v>30</v>
      </c>
      <c r="E79" s="1"/>
      <c r="F79" s="1"/>
      <c r="G79" s="1"/>
    </row>
    <row r="80" spans="1:7">
      <c r="A80" s="60" t="s">
        <v>299</v>
      </c>
      <c r="B80" s="61">
        <v>97</v>
      </c>
      <c r="C80" s="10"/>
      <c r="D80" s="338" t="s">
        <v>30</v>
      </c>
      <c r="E80" s="1"/>
      <c r="F80" s="1"/>
      <c r="G80" s="1"/>
    </row>
    <row r="81" spans="1:7">
      <c r="A81" s="60" t="s">
        <v>300</v>
      </c>
      <c r="B81" s="61">
        <v>12</v>
      </c>
      <c r="C81" s="10"/>
      <c r="D81" s="338" t="s">
        <v>30</v>
      </c>
      <c r="E81" s="1"/>
      <c r="F81" s="1"/>
      <c r="G81" s="1"/>
    </row>
    <row r="82" spans="1:7">
      <c r="A82" s="60" t="s">
        <v>301</v>
      </c>
      <c r="B82" s="61">
        <v>142</v>
      </c>
      <c r="C82" s="62"/>
      <c r="D82" s="338" t="s">
        <v>30</v>
      </c>
      <c r="E82" s="1"/>
      <c r="F82" s="1"/>
      <c r="G82" s="1"/>
    </row>
    <row r="83" spans="1:7">
      <c r="A83" s="60" t="s">
        <v>158</v>
      </c>
      <c r="B83" s="61">
        <v>354</v>
      </c>
      <c r="C83" s="62"/>
      <c r="D83" s="338" t="s">
        <v>30</v>
      </c>
      <c r="E83" s="1"/>
      <c r="F83" s="1"/>
      <c r="G83" s="1"/>
    </row>
    <row r="84" spans="1:7">
      <c r="A84" s="60" t="s">
        <v>159</v>
      </c>
      <c r="B84" s="61">
        <v>24</v>
      </c>
      <c r="C84" s="62"/>
      <c r="D84" s="338" t="s">
        <v>30</v>
      </c>
      <c r="E84" s="1"/>
      <c r="F84" s="1"/>
      <c r="G84" s="1"/>
    </row>
    <row r="85" spans="1:7">
      <c r="A85" s="60" t="s">
        <v>302</v>
      </c>
      <c r="B85" s="61">
        <v>84</v>
      </c>
      <c r="C85" s="62"/>
      <c r="D85" s="338" t="s">
        <v>30</v>
      </c>
      <c r="E85" s="1"/>
      <c r="F85" s="1"/>
      <c r="G85" s="1"/>
    </row>
    <row r="86" spans="1:7">
      <c r="A86" s="60" t="s">
        <v>303</v>
      </c>
      <c r="B86" s="61">
        <v>76</v>
      </c>
      <c r="C86" s="62"/>
      <c r="D86" s="338" t="s">
        <v>30</v>
      </c>
      <c r="E86" s="1"/>
      <c r="F86" s="1"/>
      <c r="G86" s="1"/>
    </row>
    <row r="87" spans="1:7">
      <c r="A87" s="60" t="s">
        <v>304</v>
      </c>
      <c r="B87" s="61">
        <v>76</v>
      </c>
      <c r="C87" s="62"/>
      <c r="D87" s="338" t="s">
        <v>30</v>
      </c>
      <c r="E87" s="1"/>
      <c r="F87" s="1"/>
      <c r="G87" s="1"/>
    </row>
    <row r="88" spans="1:7">
      <c r="A88" s="60" t="s">
        <v>305</v>
      </c>
      <c r="B88" s="61">
        <v>55</v>
      </c>
      <c r="C88" s="62"/>
      <c r="D88" s="338" t="s">
        <v>30</v>
      </c>
      <c r="E88" s="1"/>
      <c r="F88" s="1"/>
      <c r="G88" s="1"/>
    </row>
    <row r="89" spans="1:7">
      <c r="A89" s="60"/>
      <c r="B89" s="61"/>
      <c r="C89" s="62"/>
      <c r="D89" s="10"/>
      <c r="E89" s="1"/>
      <c r="F89" s="1"/>
      <c r="G89" s="1"/>
    </row>
    <row r="90" spans="1:7">
      <c r="A90" s="144" t="s">
        <v>149</v>
      </c>
      <c r="B90" s="400"/>
      <c r="C90" s="401" t="s">
        <v>365</v>
      </c>
      <c r="D90" s="402"/>
      <c r="E90" s="1"/>
      <c r="F90" s="1"/>
      <c r="G90" s="1"/>
    </row>
    <row r="91" spans="1:7">
      <c r="A91" s="60" t="s">
        <v>361</v>
      </c>
      <c r="B91" s="394">
        <v>0.17</v>
      </c>
      <c r="C91" s="338"/>
      <c r="D91" s="338" t="s">
        <v>32</v>
      </c>
      <c r="E91" s="1"/>
      <c r="F91" s="1"/>
      <c r="G91" s="1"/>
    </row>
    <row r="92" spans="1:7">
      <c r="A92" s="60" t="s">
        <v>355</v>
      </c>
      <c r="B92" s="395"/>
      <c r="C92" s="61">
        <v>7.4</v>
      </c>
      <c r="D92" s="338" t="s">
        <v>50</v>
      </c>
      <c r="E92" s="1"/>
      <c r="F92" s="1"/>
      <c r="G92" s="1"/>
    </row>
    <row r="93" spans="1:7">
      <c r="A93" s="60" t="s">
        <v>356</v>
      </c>
      <c r="B93" s="394">
        <v>0.22</v>
      </c>
      <c r="C93" s="61"/>
      <c r="D93" s="338" t="s">
        <v>32</v>
      </c>
      <c r="E93" s="1"/>
      <c r="F93" s="1"/>
      <c r="G93" s="1"/>
    </row>
    <row r="94" spans="1:7">
      <c r="A94" s="60" t="s">
        <v>356</v>
      </c>
      <c r="B94" s="394"/>
      <c r="C94" s="61">
        <f>373/30</f>
        <v>12.433333333333334</v>
      </c>
      <c r="D94" s="338" t="s">
        <v>50</v>
      </c>
      <c r="E94" s="1"/>
      <c r="F94" s="1"/>
      <c r="G94" s="1"/>
    </row>
    <row r="95" spans="1:7">
      <c r="A95" s="60" t="s">
        <v>357</v>
      </c>
      <c r="B95" s="394">
        <v>0.14000000000000001</v>
      </c>
      <c r="C95" s="61"/>
      <c r="D95" s="338" t="s">
        <v>32</v>
      </c>
      <c r="F95" s="1"/>
      <c r="G95" s="1"/>
    </row>
    <row r="96" spans="1:7">
      <c r="A96" s="60" t="s">
        <v>358</v>
      </c>
      <c r="B96" s="394"/>
      <c r="C96" s="61">
        <v>6.03</v>
      </c>
      <c r="D96" s="338" t="s">
        <v>50</v>
      </c>
      <c r="F96" s="1"/>
      <c r="G96" s="1"/>
    </row>
    <row r="97" spans="1:7">
      <c r="A97" s="60" t="s">
        <v>359</v>
      </c>
      <c r="B97" s="394">
        <v>0.13</v>
      </c>
      <c r="C97" s="61"/>
      <c r="D97" s="338" t="s">
        <v>32</v>
      </c>
      <c r="F97" s="1"/>
      <c r="G97" s="1"/>
    </row>
    <row r="98" spans="1:7">
      <c r="A98" s="60" t="s">
        <v>360</v>
      </c>
      <c r="B98" s="394"/>
      <c r="C98" s="61">
        <v>5.43</v>
      </c>
      <c r="D98" s="338" t="s">
        <v>50</v>
      </c>
      <c r="F98" s="1"/>
      <c r="G98" s="1"/>
    </row>
    <row r="99" spans="1:7">
      <c r="A99" s="60" t="s">
        <v>362</v>
      </c>
      <c r="B99" s="394">
        <v>0.25</v>
      </c>
      <c r="C99" s="61"/>
      <c r="D99" s="338" t="s">
        <v>32</v>
      </c>
    </row>
    <row r="100" spans="1:7">
      <c r="A100" s="60" t="s">
        <v>363</v>
      </c>
      <c r="B100" s="394"/>
      <c r="C100" s="61">
        <v>10.7</v>
      </c>
      <c r="D100" s="338" t="s">
        <v>50</v>
      </c>
    </row>
    <row r="101" spans="1:7">
      <c r="A101" s="60" t="s">
        <v>324</v>
      </c>
      <c r="B101" s="394">
        <v>0.14000000000000001</v>
      </c>
      <c r="C101" s="61"/>
      <c r="D101" s="338" t="s">
        <v>32</v>
      </c>
    </row>
    <row r="102" spans="1:7">
      <c r="A102" s="60" t="s">
        <v>325</v>
      </c>
      <c r="B102" s="394"/>
      <c r="C102" s="61">
        <v>5.23</v>
      </c>
      <c r="D102" s="338" t="s">
        <v>50</v>
      </c>
    </row>
    <row r="103" spans="1:7">
      <c r="A103" s="60" t="s">
        <v>326</v>
      </c>
      <c r="B103" s="394">
        <v>0.2</v>
      </c>
      <c r="C103" s="67"/>
      <c r="D103" s="338" t="s">
        <v>32</v>
      </c>
    </row>
    <row r="104" spans="1:7">
      <c r="A104" s="60" t="s">
        <v>327</v>
      </c>
      <c r="B104" s="394"/>
      <c r="C104" s="64">
        <v>8.17</v>
      </c>
      <c r="D104" s="338" t="s">
        <v>50</v>
      </c>
    </row>
    <row r="105" spans="1:7">
      <c r="A105" s="60" t="s">
        <v>328</v>
      </c>
      <c r="B105" s="394">
        <v>0.21</v>
      </c>
      <c r="C105" s="64"/>
      <c r="D105" s="338" t="s">
        <v>32</v>
      </c>
    </row>
    <row r="106" spans="1:7">
      <c r="A106" s="60" t="s">
        <v>329</v>
      </c>
      <c r="B106" s="394"/>
      <c r="C106" s="64">
        <f>253/30</f>
        <v>8.4333333333333336</v>
      </c>
      <c r="D106" s="338" t="s">
        <v>50</v>
      </c>
    </row>
    <row r="107" spans="1:7">
      <c r="A107" s="60" t="s">
        <v>330</v>
      </c>
      <c r="B107" s="396">
        <v>0.28000000000000003</v>
      </c>
      <c r="C107" s="64"/>
      <c r="D107" s="338" t="s">
        <v>32</v>
      </c>
    </row>
    <row r="108" spans="1:7">
      <c r="A108" s="60" t="s">
        <v>331</v>
      </c>
      <c r="B108" s="396"/>
      <c r="C108" s="64">
        <v>10.07</v>
      </c>
      <c r="D108" s="338" t="s">
        <v>50</v>
      </c>
    </row>
    <row r="109" spans="1:7">
      <c r="A109" s="60" t="s">
        <v>332</v>
      </c>
      <c r="B109" s="396">
        <v>0.31</v>
      </c>
      <c r="C109" s="64"/>
      <c r="D109" s="338" t="s">
        <v>32</v>
      </c>
    </row>
    <row r="110" spans="1:7">
      <c r="A110" s="60" t="s">
        <v>333</v>
      </c>
      <c r="B110" s="396"/>
      <c r="C110" s="64">
        <v>9.23</v>
      </c>
      <c r="D110" s="338" t="s">
        <v>50</v>
      </c>
    </row>
    <row r="111" spans="1:7">
      <c r="A111" s="60" t="s">
        <v>334</v>
      </c>
      <c r="B111" s="396">
        <v>0.26</v>
      </c>
      <c r="C111" s="64"/>
      <c r="D111" s="338" t="s">
        <v>32</v>
      </c>
    </row>
    <row r="112" spans="1:7">
      <c r="A112" s="60" t="s">
        <v>335</v>
      </c>
      <c r="B112" s="396"/>
      <c r="C112" s="64">
        <v>6.67</v>
      </c>
      <c r="D112" s="338" t="s">
        <v>50</v>
      </c>
    </row>
    <row r="113" spans="1:7">
      <c r="A113" s="60" t="s">
        <v>336</v>
      </c>
      <c r="B113" s="396">
        <v>0.25</v>
      </c>
      <c r="C113" s="64"/>
      <c r="D113" s="338" t="s">
        <v>32</v>
      </c>
    </row>
    <row r="114" spans="1:7">
      <c r="A114" s="59" t="s">
        <v>337</v>
      </c>
      <c r="B114" s="397"/>
      <c r="C114" s="65">
        <v>7.87</v>
      </c>
      <c r="D114" s="338" t="s">
        <v>50</v>
      </c>
    </row>
    <row r="115" spans="1:7">
      <c r="A115" s="59" t="s">
        <v>338</v>
      </c>
      <c r="B115" s="397">
        <v>0.26</v>
      </c>
      <c r="C115" s="65"/>
      <c r="D115" s="338" t="s">
        <v>32</v>
      </c>
    </row>
    <row r="116" spans="1:7">
      <c r="A116" s="59" t="s">
        <v>339</v>
      </c>
      <c r="B116" s="397"/>
      <c r="C116" s="65">
        <v>6.47</v>
      </c>
      <c r="D116" s="338" t="s">
        <v>50</v>
      </c>
    </row>
    <row r="117" spans="1:7">
      <c r="A117" s="59" t="s">
        <v>340</v>
      </c>
      <c r="B117" s="397">
        <v>0.26</v>
      </c>
      <c r="C117" s="65"/>
      <c r="D117" s="338" t="s">
        <v>32</v>
      </c>
    </row>
    <row r="118" spans="1:7">
      <c r="A118" s="59" t="s">
        <v>341</v>
      </c>
      <c r="B118" s="397"/>
      <c r="C118" s="65">
        <v>6.87</v>
      </c>
      <c r="D118" s="338" t="s">
        <v>50</v>
      </c>
    </row>
    <row r="119" spans="1:7">
      <c r="A119" s="59" t="s">
        <v>342</v>
      </c>
      <c r="B119" s="397">
        <v>0.3</v>
      </c>
      <c r="C119" s="65"/>
      <c r="D119" s="338" t="s">
        <v>32</v>
      </c>
    </row>
    <row r="120" spans="1:7">
      <c r="A120" s="59" t="s">
        <v>343</v>
      </c>
      <c r="B120" s="397"/>
      <c r="C120" s="65">
        <v>7.17</v>
      </c>
      <c r="D120" s="338" t="s">
        <v>50</v>
      </c>
    </row>
    <row r="121" spans="1:7">
      <c r="A121" s="59" t="s">
        <v>344</v>
      </c>
      <c r="B121" s="397">
        <v>0.34</v>
      </c>
      <c r="C121" s="65"/>
      <c r="D121" s="338" t="s">
        <v>32</v>
      </c>
    </row>
    <row r="122" spans="1:7">
      <c r="A122" s="59" t="s">
        <v>345</v>
      </c>
      <c r="B122" s="397"/>
      <c r="C122" s="65">
        <v>7.5</v>
      </c>
      <c r="D122" s="338" t="s">
        <v>50</v>
      </c>
    </row>
    <row r="123" spans="1:7">
      <c r="A123" s="59" t="s">
        <v>346</v>
      </c>
      <c r="B123" s="397">
        <v>0.32</v>
      </c>
      <c r="C123" s="65"/>
      <c r="D123" s="338" t="s">
        <v>32</v>
      </c>
    </row>
    <row r="124" spans="1:7">
      <c r="A124" s="59" t="s">
        <v>347</v>
      </c>
      <c r="B124" s="397"/>
      <c r="C124" s="65">
        <v>7.77</v>
      </c>
      <c r="D124" s="69" t="s">
        <v>50</v>
      </c>
    </row>
    <row r="125" spans="1:7">
      <c r="D125" s="69"/>
    </row>
    <row r="126" spans="1:7">
      <c r="A126" s="60"/>
      <c r="B126" s="61"/>
      <c r="C126" s="61"/>
      <c r="D126" s="62"/>
      <c r="E126" s="1"/>
      <c r="F126" s="1"/>
      <c r="G126" s="1"/>
    </row>
    <row r="127" spans="1:7">
      <c r="A127" s="60"/>
      <c r="B127" s="61"/>
      <c r="C127" s="61"/>
      <c r="D127" s="62"/>
      <c r="E127" s="1"/>
      <c r="F127" s="1"/>
      <c r="G127" s="1"/>
    </row>
    <row r="128" spans="1:7">
      <c r="A128" s="60"/>
      <c r="B128" s="61"/>
      <c r="C128" s="61"/>
      <c r="D128" s="62"/>
      <c r="E128" s="1"/>
      <c r="F128" s="1"/>
      <c r="G128" s="1"/>
    </row>
    <row r="129" spans="1:7">
      <c r="A129" s="60"/>
      <c r="B129" s="61"/>
      <c r="C129" s="61"/>
      <c r="D129" s="62"/>
      <c r="E129" s="1"/>
      <c r="F129" s="1"/>
      <c r="G129" s="1"/>
    </row>
    <row r="130" spans="1:7">
      <c r="A130" s="60"/>
      <c r="B130" s="61"/>
      <c r="C130" s="61"/>
      <c r="D130" s="62"/>
      <c r="E130" s="1"/>
      <c r="F130" s="1"/>
      <c r="G130" s="1"/>
    </row>
    <row r="131" spans="1:7">
      <c r="A131" s="60"/>
      <c r="B131" s="61"/>
      <c r="C131" s="61"/>
      <c r="D131" s="62"/>
      <c r="E131" s="1"/>
      <c r="F131" s="1"/>
      <c r="G131" s="1"/>
    </row>
    <row r="132" spans="1:7">
      <c r="A132" s="60"/>
      <c r="B132" s="61"/>
      <c r="C132" s="67"/>
      <c r="D132" s="62"/>
      <c r="F132" s="1"/>
      <c r="G132" s="1"/>
    </row>
    <row r="133" spans="1:7">
      <c r="A133" s="60"/>
      <c r="B133" s="61"/>
      <c r="C133" s="64"/>
      <c r="D133" s="62"/>
      <c r="F133" s="1"/>
      <c r="G133" s="1"/>
    </row>
    <row r="134" spans="1:7">
      <c r="A134" s="60"/>
      <c r="B134" s="61"/>
      <c r="C134" s="64"/>
      <c r="D134" s="62"/>
      <c r="F134" s="1"/>
      <c r="G134" s="1"/>
    </row>
    <row r="135" spans="1:7">
      <c r="A135" s="60"/>
      <c r="B135" s="61"/>
      <c r="C135" s="64"/>
      <c r="D135" s="62"/>
      <c r="F135" s="1"/>
      <c r="G135" s="1"/>
    </row>
    <row r="136" spans="1:7">
      <c r="A136" s="60"/>
      <c r="B136" s="16"/>
      <c r="C136" s="16"/>
      <c r="D136" s="62"/>
      <c r="F136" s="1"/>
      <c r="G136" s="1"/>
    </row>
    <row r="137" spans="1:7">
      <c r="A137" s="60"/>
      <c r="B137" s="16"/>
      <c r="C137" s="16"/>
      <c r="D137" s="62"/>
      <c r="F137" s="1"/>
      <c r="G137" s="1"/>
    </row>
    <row r="138" spans="1:7">
      <c r="A138" s="60"/>
      <c r="B138" s="16"/>
      <c r="C138" s="16"/>
      <c r="D138" s="62"/>
    </row>
    <row r="139" spans="1:7">
      <c r="A139" s="60"/>
      <c r="B139" s="16"/>
      <c r="C139" s="16"/>
      <c r="D139" s="62"/>
    </row>
    <row r="140" spans="1:7">
      <c r="A140" s="60"/>
      <c r="B140" s="16"/>
      <c r="C140" s="16"/>
      <c r="D140" s="62"/>
    </row>
    <row r="141" spans="1:7">
      <c r="A141" s="60"/>
      <c r="B141" s="16"/>
      <c r="C141" s="16"/>
      <c r="D141" s="62"/>
    </row>
    <row r="142" spans="1:7">
      <c r="A142" s="60"/>
      <c r="B142" s="16"/>
      <c r="C142" s="16"/>
      <c r="D142" s="62"/>
    </row>
    <row r="143" spans="1:7">
      <c r="A143" s="59"/>
      <c r="B143" s="68"/>
      <c r="C143" s="65"/>
      <c r="D143" s="62"/>
    </row>
    <row r="144" spans="1:7">
      <c r="A144" s="59"/>
      <c r="B144" s="68"/>
      <c r="C144" s="65"/>
      <c r="D144" s="62"/>
    </row>
    <row r="145" spans="1:4">
      <c r="A145" s="59"/>
      <c r="B145" s="68"/>
      <c r="C145" s="65"/>
      <c r="D145" s="62"/>
    </row>
    <row r="146" spans="1:4">
      <c r="A146" s="59"/>
      <c r="B146" s="68"/>
      <c r="C146" s="65"/>
      <c r="D146" s="62"/>
    </row>
    <row r="147" spans="1:4">
      <c r="A147" s="59"/>
      <c r="B147" s="68"/>
      <c r="C147" s="65"/>
      <c r="D147" s="62"/>
    </row>
    <row r="148" spans="1:4">
      <c r="A148" s="59"/>
      <c r="B148" s="68"/>
      <c r="C148" s="65"/>
      <c r="D148" s="62"/>
    </row>
    <row r="149" spans="1:4">
      <c r="A149" s="59"/>
      <c r="B149" s="68"/>
      <c r="C149" s="65"/>
      <c r="D149" s="62"/>
    </row>
    <row r="150" spans="1:4">
      <c r="A150" s="59"/>
      <c r="B150" s="68"/>
      <c r="C150" s="65"/>
      <c r="D150" s="62"/>
    </row>
    <row r="151" spans="1:4">
      <c r="A151" s="59"/>
      <c r="B151" s="68"/>
      <c r="C151" s="65"/>
      <c r="D151" s="62"/>
    </row>
    <row r="152" spans="1:4">
      <c r="A152" s="59"/>
      <c r="B152" s="68"/>
      <c r="C152" s="65"/>
      <c r="D152" s="62"/>
    </row>
    <row r="153" spans="1:4">
      <c r="A153" s="59"/>
      <c r="B153" s="68"/>
      <c r="C153" s="65"/>
      <c r="D153" s="69"/>
    </row>
    <row r="154" spans="1:4">
      <c r="D154" s="69"/>
    </row>
    <row r="155" spans="1:4">
      <c r="D155" s="69"/>
    </row>
    <row r="156" spans="1:4">
      <c r="D156" s="69"/>
    </row>
    <row r="157" spans="1:4">
      <c r="D157" s="69"/>
    </row>
    <row r="158" spans="1:4">
      <c r="D158" s="69"/>
    </row>
  </sheetData>
  <sheetProtection password="E91F" sheet="1"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2015-10-03T17:48:26Z</cp:lastPrinted>
  <dcterms:created xsi:type="dcterms:W3CDTF">1997-08-18T12:15:12Z</dcterms:created>
  <dcterms:modified xsi:type="dcterms:W3CDTF">2018-03-12T19:34:49Z</dcterms:modified>
</cp:coreProperties>
</file>